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firstSheet="23" activeTab="3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 Bek" sheetId="14" r:id="rId14"/>
    <sheet name="Tsav" sheetId="15" r:id="rId15"/>
    <sheet name="Syuniq" sheetId="16" r:id="rId16"/>
    <sheet name="1_er" sheetId="17" r:id="rId17"/>
    <sheet name="2_er " sheetId="18" r:id="rId18"/>
    <sheet name="3_er" sheetId="19" r:id="rId19"/>
    <sheet name="arvest" sheetId="20" r:id="rId20"/>
    <sheet name="gexarvest" sheetId="21" r:id="rId21"/>
    <sheet name="mank_marz" sheetId="22" r:id="rId22"/>
    <sheet name="atletika" sheetId="23" r:id="rId23"/>
    <sheet name="marmnamarz" sheetId="24" r:id="rId24"/>
    <sheet name="mpsk" sheetId="25" r:id="rId25"/>
    <sheet name="mank_kentron" sheetId="26" r:id="rId26"/>
    <sheet name="komunal" sheetId="27" r:id="rId27"/>
    <sheet name="zbosaygi" sheetId="28" r:id="rId28"/>
    <sheet name="mshak_kentron" sheetId="29" r:id="rId29"/>
    <sheet name="hashv_kentron" sheetId="30" r:id="rId30"/>
    <sheet name="akumb" sheetId="31" r:id="rId31"/>
  </sheets>
  <definedNames/>
  <calcPr fullCalcOnLoad="1"/>
</workbook>
</file>

<file path=xl/sharedStrings.xml><?xml version="1.0" encoding="utf-8"?>
<sst xmlns="http://schemas.openxmlformats.org/spreadsheetml/2006/main" count="1096" uniqueCount="265">
  <si>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</si>
  <si>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</si>
  <si>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</si>
  <si>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</si>
  <si>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</si>
  <si>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</si>
  <si>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</si>
  <si>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</si>
  <si>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1-ին կարգ</t>
  </si>
  <si>
    <t>2-րդ կարգ</t>
  </si>
  <si>
    <t>Դաստիարակ</t>
  </si>
  <si>
    <t>3-րդ կարգ</t>
  </si>
  <si>
    <t>Երաժշտության 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</si>
  <si>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</si>
  <si>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</si>
  <si>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</si>
  <si>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</si>
  <si>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</si>
  <si>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</si>
  <si>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</si>
  <si>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</si>
  <si>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</si>
  <si>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&lt;&lt;Կապանի թիվ 4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</si>
  <si>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Գազի սարքավորումների պատասխանատու</t>
  </si>
  <si>
    <t>&lt;&lt;Կապանի թիվ 6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</si>
  <si>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</si>
  <si>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8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</si>
  <si>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</si>
  <si>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</si>
  <si>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13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</si>
  <si>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</si>
  <si>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5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</si>
  <si>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</si>
  <si>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</si>
  <si>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4.1</t>
  </si>
  <si>
    <t>4.2</t>
  </si>
  <si>
    <t>5</t>
  </si>
  <si>
    <t>5.1</t>
  </si>
  <si>
    <t>5.2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</si>
  <si>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</si>
  <si>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</si>
  <si>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</si>
  <si>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</si>
  <si>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</si>
  <si>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</si>
  <si>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</si>
  <si>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</si>
  <si>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</si>
  <si>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</si>
  <si>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</si>
  <si>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</si>
  <si>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</si>
  <si>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</si>
  <si>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1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</si>
  <si>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</si>
  <si>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</si>
  <si>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</si>
  <si>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</si>
  <si>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</si>
  <si>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</si>
  <si>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</si>
  <si>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</si>
  <si>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</si>
  <si>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</si>
  <si>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</si>
  <si>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</si>
  <si>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10</t>
  </si>
  <si>
    <t>Հավելված N 11</t>
  </si>
  <si>
    <t>Հավելված N 12</t>
  </si>
  <si>
    <t>Գործավար</t>
  </si>
  <si>
    <t>Աշխատավարձի ֆոնդ</t>
  </si>
  <si>
    <t>4</t>
  </si>
  <si>
    <t>Հավելված N 13</t>
  </si>
  <si>
    <t>&lt;&lt;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</si>
  <si>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</si>
  <si>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</si>
  <si>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</si>
  <si>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</si>
  <si>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</si>
  <si>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</si>
  <si>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Ուսուցիչ - մանկավարժ, դրույք</t>
  </si>
  <si>
    <t xml:space="preserve">3-րդ կարգ </t>
  </si>
  <si>
    <t xml:space="preserve">Ընդհանուրը </t>
  </si>
  <si>
    <t>&lt;&lt;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</si>
  <si>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</si>
  <si>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&lt;&lt;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</si>
  <si>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Հավելված N 16</t>
  </si>
  <si>
    <t>&lt;&lt; 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</si>
  <si>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Ուսուցիչ-մանկավարժ, դրույք</t>
  </si>
  <si>
    <t>Հավելված N 17</t>
  </si>
  <si>
    <t>&lt;&lt;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</si>
  <si>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Հավելված N 18</t>
  </si>
  <si>
    <t>&lt;&lt;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</si>
  <si>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Տնօրենի տեղակալ</t>
  </si>
  <si>
    <t>Բուժքույր, բուժքույր-լաբորանտ, մերսող</t>
  </si>
  <si>
    <t>Մարզիչ-մանկավարժ, դրույք</t>
  </si>
  <si>
    <t>Հավելված N 19</t>
  </si>
  <si>
    <t>&lt;&lt;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</si>
  <si>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Գործավար-գանձապահ</t>
  </si>
  <si>
    <t>Հրահանգիչ</t>
  </si>
  <si>
    <t>Հավելված N 20</t>
  </si>
  <si>
    <t>&lt;&lt;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</si>
  <si>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Երաժիշտ</t>
  </si>
  <si>
    <t>Հավելված N 21</t>
  </si>
  <si>
    <t>&lt;&lt; Մանկապատանեկան ստեղծագործության կենտրոն&gt;&gt; համայնքային ոչ առևտրային կազմակերպության աշխատակիցների թվաքանակը, հաստիքացուցակը և պաշտոնային դրույքաչափերը</t>
  </si>
  <si>
    <t>Գեղմասվար</t>
  </si>
  <si>
    <t>Մանկապատանեկան կոլեկտիվի կազմակերպիչ, խմբակների և սեկցիաների ղեկավարներ, կոնցերտմեյստր, արտադպրոցական ուսուցման վարպետ, արտադպրոցական ուսուցման այլ ձևերի ղեկավարներ</t>
  </si>
  <si>
    <t>Հավելված N 22</t>
  </si>
  <si>
    <t>&lt;&lt;Ակումբագրադարանային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</si>
  <si>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</si>
  <si>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</si>
  <si>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</si>
  <si>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</si>
  <si>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</si>
  <si>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</si>
  <si>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Հավելված N 23</t>
  </si>
  <si>
    <t>Ֆոնդապահ</t>
  </si>
  <si>
    <t>Պատկերասրահի վարիչ</t>
  </si>
  <si>
    <t>Հավելված N 24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</si>
  <si>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</si>
  <si>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</si>
  <si>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</si>
  <si>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</si>
  <si>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</si>
  <si>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</si>
  <si>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Հավելված N 25</t>
  </si>
  <si>
    <t>&lt;&lt; Կապանի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</si>
  <si>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Ծառայության պետ</t>
  </si>
  <si>
    <t>Ճարտարագետ</t>
  </si>
  <si>
    <t>Ավտոպարկի վարիչ</t>
  </si>
  <si>
    <t>Մեխանիկ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</si>
  <si>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</si>
  <si>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</si>
  <si>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</si>
  <si>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</si>
  <si>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</si>
  <si>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</si>
  <si>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</si>
  <si>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</si>
  <si>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</si>
  <si>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մեքենայի վարորդ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</si>
  <si>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</si>
  <si>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</si>
  <si>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</si>
  <si>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</si>
  <si>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</si>
  <si>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&lt;&lt;Վ.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</si>
  <si>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 xml:space="preserve">Օժանդակ աշխատողներ` 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</si>
  <si>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</si>
  <si>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</si>
  <si>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</si>
  <si>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</si>
  <si>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&lt;&lt;Կապանի մշակույթի կենտրոն &gt;&gt; համայնքային ոչ առևտրային կազմակերպության աշխատակիցների թվաքանակը, հաստիքացուցակը և պաշտոնային դրույքաչափերը</t>
  </si>
  <si>
    <t>Մեթոդիստ-հրահանգիչ</t>
  </si>
  <si>
    <t>Նկարիչ ձևավորող</t>
  </si>
  <si>
    <t>Մանկական բաժին</t>
  </si>
  <si>
    <t>Մանկական միջոցառումների կազմակերպիչ</t>
  </si>
  <si>
    <t>Խմբավար</t>
  </si>
  <si>
    <t>Երաժշտական բաժին</t>
  </si>
  <si>
    <t>Նվագակցող երաժիշտ</t>
  </si>
  <si>
    <t>Երաժիշտներ</t>
  </si>
  <si>
    <t>Վոկալ խմբի ղեկավար</t>
  </si>
  <si>
    <t>Միջոցառումների կազմակերպիչ</t>
  </si>
  <si>
    <t>Պարային բաժին</t>
  </si>
  <si>
    <t>Ավագ պարուսույց</t>
  </si>
  <si>
    <t>Պարուսույց</t>
  </si>
  <si>
    <t>Նկարահանումների և ցուցադրումների բաժին</t>
  </si>
  <si>
    <t>Կինոօպերատոր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</si>
  <si>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</si>
  <si>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</si>
  <si>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</si>
  <si>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</si>
  <si>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</si>
  <si>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4.3</t>
  </si>
  <si>
    <t>Գ. Նժդեհի հանգստի գոտու աշխատանքի կազմակերպիչ</t>
  </si>
  <si>
    <t>Բաժնի պետ</t>
  </si>
  <si>
    <t>Պահակապետ</t>
  </si>
  <si>
    <t>Օպերատոր համակարգող</t>
  </si>
  <si>
    <t>Էլեկտրիկ-մոտաժող</t>
  </si>
  <si>
    <t>Էլեկտրիկ-մեխանիկ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</si>
  <si>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</si>
  <si>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</si>
  <si>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</si>
  <si>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</si>
  <si>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</si>
  <si>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Ջրատարի վարորդ</t>
  </si>
  <si>
    <t>Վթարային աշխատանքները համակարգող աշխղեկ</t>
  </si>
  <si>
    <t>Սանմաքրման և կանաչապատման գծով համակարգող աշխղեկ</t>
  </si>
  <si>
    <t>7.2.1</t>
  </si>
  <si>
    <t>8.2.1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</si>
  <si>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</si>
  <si>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</si>
  <si>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Գնումների համակարգող</t>
  </si>
  <si>
    <t>Աշխ. ֆոնդ</t>
  </si>
  <si>
    <t>Դաստիարակի օգնական`</t>
  </si>
  <si>
    <t>6.2</t>
  </si>
  <si>
    <t>Բուժքույր՝</t>
  </si>
  <si>
    <t>Օժանդակ աշխատող`</t>
  </si>
  <si>
    <t>Բուժքույր`</t>
  </si>
  <si>
    <t>Հավաքարար`</t>
  </si>
  <si>
    <t>Պահակ`</t>
  </si>
  <si>
    <t>Ակումբավար`</t>
  </si>
  <si>
    <t>Միջոցառումների կազմակերպիչ`</t>
  </si>
  <si>
    <t>Ավագ գրադարանավար`</t>
  </si>
  <si>
    <t>Գրադարանավար`</t>
  </si>
  <si>
    <t>Հոգեբան`</t>
  </si>
  <si>
    <t>Հսկիչ՝</t>
  </si>
  <si>
    <t>Պահակ՝</t>
  </si>
  <si>
    <t>5.3.1</t>
  </si>
  <si>
    <t>5.3.2</t>
  </si>
  <si>
    <t>Պարուսույց`</t>
  </si>
  <si>
    <t>8.2.3</t>
  </si>
  <si>
    <t>7.2.2</t>
  </si>
  <si>
    <t>Երաժիշտներ`</t>
  </si>
  <si>
    <t>Աշխատակազմի քարտուղար</t>
  </si>
  <si>
    <t>Նելլի Շահնազարյան</t>
  </si>
  <si>
    <t>Գնումների մասնագետ</t>
  </si>
  <si>
    <t>Կապան  համայնքի ավագանու</t>
  </si>
  <si>
    <t>Հավելված N 28</t>
  </si>
  <si>
    <t>Կադրերի գծով պատասխանատու</t>
  </si>
  <si>
    <t xml:space="preserve">Գանձապահ </t>
  </si>
  <si>
    <t>Փայտահատ</t>
  </si>
  <si>
    <t>Սանմաքրման հավաքարար՝</t>
  </si>
  <si>
    <t>Սանմաքրման հավաքարար</t>
  </si>
  <si>
    <t>Ավտոէլեկտրիկ</t>
  </si>
  <si>
    <t>Ավտոպարկի դիսպետչեր, մեխանիկ</t>
  </si>
  <si>
    <t>4-րդ կարգ</t>
  </si>
  <si>
    <t>Մեթոդիստ</t>
  </si>
  <si>
    <t>12.1</t>
  </si>
  <si>
    <t>12.2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</si>
  <si>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</si>
  <si>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</si>
  <si>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Բակապան</t>
  </si>
  <si>
    <t>Գիշերային պահակ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</si>
  <si>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</si>
  <si>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</si>
  <si>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Կապան համայնքի &lt;&lt;Ծավի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</si>
  <si>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Լուսաբանող</t>
  </si>
  <si>
    <t>Հնոցապան /սեզոնային/</t>
  </si>
  <si>
    <t>Ծրագրավորող</t>
  </si>
  <si>
    <t>Պատկերասրահի ցուցահանդեսների կազմակերպիչ</t>
  </si>
  <si>
    <t>6,1</t>
  </si>
  <si>
    <t>6,2</t>
  </si>
  <si>
    <t>6,3</t>
  </si>
  <si>
    <t>Հաշվետար</t>
  </si>
  <si>
    <t>Վարորդ կիսաբեռնատարի</t>
  </si>
  <si>
    <t>Բեռնատարի վարորդ /ԶԻԼ/հատուկ</t>
  </si>
  <si>
    <t>Հերթապահ</t>
  </si>
  <si>
    <t>Հավելված N 26</t>
  </si>
  <si>
    <t>Հավելված N 27</t>
  </si>
  <si>
    <t>Հավելված N 29</t>
  </si>
  <si>
    <t xml:space="preserve"> Հավելված  N 30</t>
  </si>
  <si>
    <t>Հավելված N 31</t>
  </si>
  <si>
    <t xml:space="preserve">2017թ. դեկտեմբերի     -ի թիվ 8-Ա որոշման </t>
  </si>
  <si>
    <t>Հավելված N 14</t>
  </si>
  <si>
    <t>Մերսող</t>
  </si>
  <si>
    <t>9,3</t>
  </si>
  <si>
    <t xml:space="preserve">2017թ. դեկտեմբերի 28-ի թիվ 8-Ա որոշման </t>
  </si>
  <si>
    <t xml:space="preserve">2017թ. դեկտեմբերի 28 -ի թիվ 8-Ա որոշման </t>
  </si>
  <si>
    <t xml:space="preserve">2017թ. դեկտեմբերի  28-ի թիվ 8-Ա որոշման </t>
  </si>
  <si>
    <t xml:space="preserve">2017թ. դեկտեմբերի 18-ի թիվ 8-Ա որոշման </t>
  </si>
  <si>
    <t>Դռնապան, դռնապան-հսկիչ</t>
  </si>
  <si>
    <t>Հանդերձապան-դռնապան</t>
  </si>
  <si>
    <t>Հանդերձապան-դռնապահ</t>
  </si>
  <si>
    <t>Մանկապատանեկան կոլեկտիվի կազմակերպիչ, խմբակների և սեկցիաների ղեկավարներ,կոնցերտմեյստր,  արտադպրոցական ուսուցման վարպետ, արտադպրոցական ուսուցման այլ ձևերի ղեկավարներ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</si>
</sst>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"/>
    <numFmt numFmtId="179" formatCode="#,##0.000"/>
    <numFmt numFmtId="180" formatCode="#,##0.0000"/>
    <numFmt numFmtId="181" formatCode="0.0000"/>
    <numFmt numFmtId="182" formatCode="0.00000"/>
    <numFmt numFmtId="183" formatCode="0.000"/>
  </numFmts>
  <fonts count="42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B16" sqref="B16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8" t="s">
        <v>57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0</v>
      </c>
      <c r="B5" s="28"/>
      <c r="C5" s="28"/>
      <c r="D5" s="28"/>
      <c r="E5" s="28"/>
      <c r="F5" s="28"/>
      <c r="G5" s="28"/>
    </row>
    <row r="6" spans="1:3" ht="15" customHeight="1">
      <c r="A6" s="3">
        <v>1</v>
      </c>
      <c r="B6" s="6" t="s">
        <v>50</v>
      </c>
      <c r="C6" s="6"/>
    </row>
    <row r="7" spans="1:4" ht="15" customHeight="1">
      <c r="A7" s="3">
        <v>2</v>
      </c>
      <c r="B7" s="31" t="s">
        <v>2</v>
      </c>
      <c r="C7" s="31"/>
      <c r="D7" s="31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D11+D11*10%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750200</v>
      </c>
      <c r="F13" s="5"/>
      <c r="G13" s="23">
        <f>G14+G15+G16</f>
        <v>825220</v>
      </c>
    </row>
    <row r="14" spans="1:7" ht="16.5" customHeight="1">
      <c r="A14" s="5">
        <v>4.1</v>
      </c>
      <c r="B14" s="2" t="s">
        <v>8</v>
      </c>
      <c r="C14" s="5">
        <v>4.65</v>
      </c>
      <c r="D14" s="5">
        <v>84000</v>
      </c>
      <c r="E14" s="5">
        <f t="shared" si="0"/>
        <v>390600.00000000006</v>
      </c>
      <c r="F14" s="5">
        <f t="shared" si="1"/>
        <v>92400</v>
      </c>
      <c r="G14" s="5">
        <f t="shared" si="2"/>
        <v>429660.00000000006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3.1</v>
      </c>
      <c r="D16" s="5">
        <v>76000</v>
      </c>
      <c r="E16" s="5">
        <f t="shared" si="0"/>
        <v>235600</v>
      </c>
      <c r="F16" s="5">
        <f t="shared" si="1"/>
        <v>83600</v>
      </c>
      <c r="G16" s="5">
        <f t="shared" si="2"/>
        <v>259160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v>72000</v>
      </c>
      <c r="E17" s="5">
        <f t="shared" si="0"/>
        <v>108000</v>
      </c>
      <c r="F17" s="5"/>
      <c r="G17" s="23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>
        <f t="shared" si="0"/>
        <v>111000</v>
      </c>
      <c r="F18" s="5">
        <f t="shared" si="1"/>
        <v>81400</v>
      </c>
      <c r="G18" s="5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v>0</v>
      </c>
    </row>
    <row r="20" spans="1:7" ht="16.5" customHeight="1">
      <c r="A20" s="5">
        <v>6</v>
      </c>
      <c r="B20" s="2" t="s">
        <v>194</v>
      </c>
      <c r="C20" s="5">
        <f>C21+C22</f>
        <v>6</v>
      </c>
      <c r="D20" s="5"/>
      <c r="E20" s="5"/>
      <c r="F20" s="5"/>
      <c r="G20" s="23">
        <f>G21+G22</f>
        <v>447480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33.75" customHeight="1">
      <c r="A30" s="5">
        <v>14</v>
      </c>
      <c r="B30" s="2" t="s">
        <v>23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23.25" customHeight="1">
      <c r="A31" s="29" t="s">
        <v>21</v>
      </c>
      <c r="B31" s="30"/>
      <c r="C31" s="4">
        <f>C10+C11+C12+C13+C17+C20+C23+C24+C25+C26+C27+C28+C29+C30</f>
        <v>26.8</v>
      </c>
      <c r="D31" s="4">
        <f>D10+D11+D12+D13+D17+D20+D23+D24+D25+D26+D27+D28+D29+D30</f>
        <v>1107400</v>
      </c>
      <c r="E31" s="4">
        <f>E10+E11+E12+E13+E17+E20+E23+E24+E25+E26+E27+E28+E29+E30</f>
        <v>1585000</v>
      </c>
      <c r="F31" s="4"/>
      <c r="G31" s="4">
        <f>G10+G11+G12+G13+G17+G20+G23+G24+G25+G26+G27+G28+G29+G30</f>
        <v>2194280</v>
      </c>
    </row>
    <row r="35" spans="1:6" ht="24.75" customHeight="1">
      <c r="A35" s="28" t="s">
        <v>214</v>
      </c>
      <c r="B35" s="28"/>
      <c r="C35" s="27" t="s">
        <v>215</v>
      </c>
      <c r="D35" s="27"/>
      <c r="E35" s="27"/>
      <c r="F35" s="27"/>
    </row>
  </sheetData>
  <sheetProtection/>
  <mergeCells count="8">
    <mergeCell ref="C35:F35"/>
    <mergeCell ref="C3:G3"/>
    <mergeCell ref="A5:G5"/>
    <mergeCell ref="A31:B31"/>
    <mergeCell ref="B7:D7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G16" sqref="G16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  <col min="8" max="16384" width="9.140625" style="1" customWidth="1"/>
  </cols>
  <sheetData>
    <row r="1" spans="3:7" ht="14.25" customHeight="1">
      <c r="C1" s="28" t="s">
        <v>66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33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53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5">
        <f>D10*110%</f>
        <v>93500.00000000001</v>
      </c>
      <c r="G10" s="5">
        <f>F10*C10</f>
        <v>93500.00000000001</v>
      </c>
    </row>
    <row r="11" spans="1:7" ht="16.5" customHeight="1">
      <c r="A11" s="5">
        <v>2</v>
      </c>
      <c r="B11" s="2" t="s">
        <v>10</v>
      </c>
      <c r="C11" s="5">
        <f>C12+C13+C14</f>
        <v>1.5499999999999998</v>
      </c>
      <c r="D11" s="5">
        <f>D12+D13+D14</f>
        <v>240000</v>
      </c>
      <c r="E11" s="5">
        <f>E12+E13+E14</f>
        <v>0</v>
      </c>
      <c r="F11" s="5"/>
      <c r="G11" s="23">
        <f>G12+G13+G14</f>
        <v>134090</v>
      </c>
    </row>
    <row r="12" spans="1:7" ht="16.5" customHeight="1">
      <c r="A12" s="5">
        <v>2.1</v>
      </c>
      <c r="B12" s="2" t="s">
        <v>8</v>
      </c>
      <c r="C12" s="5"/>
      <c r="D12" s="5">
        <v>84000</v>
      </c>
      <c r="E12" s="5"/>
      <c r="F12" s="5">
        <f aca="true" t="shared" si="0" ref="F12:F22">D12*110%</f>
        <v>92400.00000000001</v>
      </c>
      <c r="G12" s="5">
        <f aca="true" t="shared" si="1" ref="G12:G22">F12*C12</f>
        <v>0</v>
      </c>
    </row>
    <row r="13" spans="1:7" ht="16.5" customHeight="1">
      <c r="A13" s="5">
        <v>2.2</v>
      </c>
      <c r="B13" s="2" t="s">
        <v>9</v>
      </c>
      <c r="C13" s="5">
        <v>1.025</v>
      </c>
      <c r="D13" s="5">
        <v>80000</v>
      </c>
      <c r="E13" s="5"/>
      <c r="F13" s="5">
        <f t="shared" si="0"/>
        <v>88000</v>
      </c>
      <c r="G13" s="5">
        <f t="shared" si="1"/>
        <v>90199.99999999999</v>
      </c>
    </row>
    <row r="14" spans="1:7" ht="16.5" customHeight="1">
      <c r="A14" s="5">
        <v>2.3</v>
      </c>
      <c r="B14" s="2" t="s">
        <v>11</v>
      </c>
      <c r="C14" s="5">
        <v>0.525</v>
      </c>
      <c r="D14" s="5">
        <v>76000</v>
      </c>
      <c r="E14" s="5"/>
      <c r="F14" s="5">
        <f t="shared" si="0"/>
        <v>83600</v>
      </c>
      <c r="G14" s="5">
        <f t="shared" si="1"/>
        <v>43890</v>
      </c>
    </row>
    <row r="15" spans="1:7" ht="16.5" customHeight="1">
      <c r="A15" s="5">
        <v>3</v>
      </c>
      <c r="B15" s="2" t="s">
        <v>12</v>
      </c>
      <c r="C15" s="5">
        <f>C16+C17</f>
        <v>0.25</v>
      </c>
      <c r="D15" s="5">
        <f>D16+D17</f>
        <v>144000</v>
      </c>
      <c r="E15" s="5">
        <f>E16+E17</f>
        <v>0</v>
      </c>
      <c r="F15" s="5"/>
      <c r="G15" s="23">
        <f>G16+G17</f>
        <v>19250</v>
      </c>
    </row>
    <row r="16" spans="1:7" ht="16.5" customHeight="1">
      <c r="A16" s="5">
        <v>3.1</v>
      </c>
      <c r="B16" s="2" t="s">
        <v>8</v>
      </c>
      <c r="C16" s="5"/>
      <c r="D16" s="5">
        <v>74000</v>
      </c>
      <c r="E16" s="5"/>
      <c r="F16" s="5">
        <f t="shared" si="0"/>
        <v>81400</v>
      </c>
      <c r="G16" s="5">
        <f t="shared" si="1"/>
        <v>0</v>
      </c>
    </row>
    <row r="17" spans="1:7" ht="16.5" customHeight="1">
      <c r="A17" s="5">
        <v>3.2</v>
      </c>
      <c r="B17" s="2" t="s">
        <v>9</v>
      </c>
      <c r="C17" s="5">
        <v>0.25</v>
      </c>
      <c r="D17" s="5">
        <v>70000</v>
      </c>
      <c r="E17" s="5"/>
      <c r="F17" s="5">
        <f t="shared" si="0"/>
        <v>77000</v>
      </c>
      <c r="G17" s="5">
        <f t="shared" si="1"/>
        <v>19250</v>
      </c>
    </row>
    <row r="18" spans="1:7" ht="16.5" customHeight="1">
      <c r="A18" s="5">
        <v>4</v>
      </c>
      <c r="B18" s="2" t="s">
        <v>13</v>
      </c>
      <c r="C18" s="5">
        <v>1</v>
      </c>
      <c r="D18" s="5">
        <v>71000</v>
      </c>
      <c r="E18" s="5">
        <f>D18*C18</f>
        <v>71000</v>
      </c>
      <c r="F18" s="5">
        <f t="shared" si="0"/>
        <v>78100</v>
      </c>
      <c r="G18" s="5">
        <f t="shared" si="1"/>
        <v>78100</v>
      </c>
    </row>
    <row r="19" spans="1:7" ht="16.5" customHeight="1">
      <c r="A19" s="5">
        <v>5</v>
      </c>
      <c r="B19" s="2" t="s">
        <v>14</v>
      </c>
      <c r="C19" s="5">
        <v>1</v>
      </c>
      <c r="D19" s="5">
        <v>71000</v>
      </c>
      <c r="E19" s="5">
        <f>D19*C19</f>
        <v>71000</v>
      </c>
      <c r="F19" s="5">
        <f t="shared" si="0"/>
        <v>78100</v>
      </c>
      <c r="G19" s="5">
        <f t="shared" si="1"/>
        <v>78100</v>
      </c>
    </row>
    <row r="20" spans="1:7" ht="16.5" customHeight="1">
      <c r="A20" s="5">
        <v>6</v>
      </c>
      <c r="B20" s="2" t="s">
        <v>15</v>
      </c>
      <c r="C20" s="5">
        <v>1</v>
      </c>
      <c r="D20" s="5">
        <v>66200</v>
      </c>
      <c r="E20" s="5">
        <f>D20*C20</f>
        <v>66200</v>
      </c>
      <c r="F20" s="5">
        <f t="shared" si="0"/>
        <v>72820</v>
      </c>
      <c r="G20" s="5">
        <f t="shared" si="1"/>
        <v>72820</v>
      </c>
    </row>
    <row r="21" spans="1:7" ht="16.5" customHeight="1">
      <c r="A21" s="5">
        <v>7</v>
      </c>
      <c r="B21" s="2" t="s">
        <v>18</v>
      </c>
      <c r="C21" s="5">
        <v>1</v>
      </c>
      <c r="D21" s="5">
        <v>71000</v>
      </c>
      <c r="E21" s="5">
        <f>D21*C21</f>
        <v>71000</v>
      </c>
      <c r="F21" s="5">
        <f t="shared" si="0"/>
        <v>78100</v>
      </c>
      <c r="G21" s="5">
        <f t="shared" si="1"/>
        <v>78100</v>
      </c>
    </row>
    <row r="22" spans="1:7" ht="16.5" customHeight="1">
      <c r="A22" s="5">
        <v>8</v>
      </c>
      <c r="B22" s="2" t="s">
        <v>20</v>
      </c>
      <c r="C22" s="5">
        <v>1</v>
      </c>
      <c r="D22" s="5">
        <v>71000</v>
      </c>
      <c r="E22" s="5">
        <f>D22*C22</f>
        <v>71000</v>
      </c>
      <c r="F22" s="5">
        <f t="shared" si="0"/>
        <v>78100</v>
      </c>
      <c r="G22" s="5">
        <f t="shared" si="1"/>
        <v>78100</v>
      </c>
    </row>
    <row r="23" spans="1:7" ht="23.25" customHeight="1">
      <c r="A23" s="29" t="s">
        <v>21</v>
      </c>
      <c r="B23" s="30"/>
      <c r="C23" s="4">
        <f>C10+C11+C15+C18+C19+C20+C21+C22</f>
        <v>7.8</v>
      </c>
      <c r="D23" s="4">
        <f>D10+D11+D15+D18+D19+D20+D21+D22</f>
        <v>819200</v>
      </c>
      <c r="E23" s="4">
        <f>E10+E11+E15+E18+E19+E20+E21+E22</f>
        <v>435200</v>
      </c>
      <c r="F23" s="4"/>
      <c r="G23" s="4">
        <f>G10+G11+G15+G18+G19+G20+G21+G22</f>
        <v>632060</v>
      </c>
    </row>
    <row r="28" spans="1:6" ht="14.25" customHeight="1">
      <c r="A28" s="28" t="s">
        <v>214</v>
      </c>
      <c r="B28" s="28"/>
      <c r="C28" s="27" t="s">
        <v>215</v>
      </c>
      <c r="D28" s="27"/>
      <c r="E28" s="27"/>
      <c r="F28" s="27"/>
    </row>
  </sheetData>
  <sheetProtection/>
  <mergeCells count="8">
    <mergeCell ref="C28:F28"/>
    <mergeCell ref="C3:G3"/>
    <mergeCell ref="A5:G5"/>
    <mergeCell ref="B7:F7"/>
    <mergeCell ref="A23:B23"/>
    <mergeCell ref="C1:G1"/>
    <mergeCell ref="C2:G2"/>
    <mergeCell ref="A28:B28"/>
  </mergeCells>
  <printOptions/>
  <pageMargins left="0.9" right="0.24" top="0.2" bottom="1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F8" sqref="F8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8" t="s">
        <v>67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28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54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1.7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9">C11*D11</f>
        <v>80000</v>
      </c>
      <c r="F11" s="5">
        <f aca="true" t="shared" si="1" ref="F11:F29">D11*110%</f>
        <v>88000</v>
      </c>
      <c r="G11" s="5">
        <f aca="true" t="shared" si="2" ref="G11:G29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671770.0000000001</v>
      </c>
    </row>
    <row r="14" spans="1:7" ht="16.5" customHeight="1">
      <c r="A14" s="5">
        <v>4.1</v>
      </c>
      <c r="B14" s="2" t="s">
        <v>8</v>
      </c>
      <c r="C14" s="5">
        <v>2.325</v>
      </c>
      <c r="D14" s="5">
        <v>84000</v>
      </c>
      <c r="E14" s="5"/>
      <c r="F14" s="5">
        <f t="shared" si="1"/>
        <v>92400.00000000001</v>
      </c>
      <c r="G14" s="5">
        <f t="shared" si="2"/>
        <v>214830.00000000006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4.65</v>
      </c>
      <c r="D16" s="5">
        <v>76000</v>
      </c>
      <c r="E16" s="5"/>
      <c r="F16" s="5">
        <f t="shared" si="1"/>
        <v>83600</v>
      </c>
      <c r="G16" s="5">
        <f t="shared" si="2"/>
        <v>388740.00000000006</v>
      </c>
    </row>
    <row r="17" spans="1:7" ht="16.5" customHeight="1">
      <c r="A17" s="5">
        <v>5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5">
        <v>5.1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194</v>
      </c>
      <c r="C20" s="5">
        <f>C21+C22</f>
        <v>5</v>
      </c>
      <c r="D20" s="5"/>
      <c r="E20" s="5"/>
      <c r="F20" s="5"/>
      <c r="G20" s="23">
        <f>G21+G22</f>
        <v>374660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71000</v>
      </c>
      <c r="E28" s="5">
        <f t="shared" si="0"/>
        <v>35500</v>
      </c>
      <c r="F28" s="5">
        <f t="shared" si="1"/>
        <v>78100</v>
      </c>
      <c r="G28" s="5">
        <f t="shared" si="2"/>
        <v>39050</v>
      </c>
    </row>
    <row r="29" spans="1:7" ht="42" customHeight="1">
      <c r="A29" s="5">
        <v>13</v>
      </c>
      <c r="B29" s="2" t="s">
        <v>23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3.25" customHeight="1">
      <c r="A30" s="29" t="s">
        <v>21</v>
      </c>
      <c r="B30" s="30"/>
      <c r="C30" s="4">
        <f>C10+C11+C12+C13+C17+C20+C23+C24+C25+C26+C27+C28+C29</f>
        <v>23</v>
      </c>
      <c r="D30" s="4">
        <f>D10+D11+D12+D13+D17+D20+D23+D24+D25+D26+D27+D28+D29</f>
        <v>1113200</v>
      </c>
      <c r="E30" s="4">
        <f>E10+E11+E12+E13+E17+E20+E23+E24+E25+E26+E27+E28+E29</f>
        <v>658200</v>
      </c>
      <c r="F30" s="4"/>
      <c r="G30" s="4">
        <f>G10+G11+G12+G13+G17+G20+G23+G24+G25+G26+G27+G28+G29</f>
        <v>1872200</v>
      </c>
    </row>
    <row r="36" spans="1:6" ht="14.25" customHeight="1">
      <c r="A36" s="28" t="s">
        <v>214</v>
      </c>
      <c r="B36" s="28"/>
      <c r="C36" s="27" t="s">
        <v>215</v>
      </c>
      <c r="D36" s="27"/>
      <c r="E36" s="27"/>
      <c r="F36" s="27"/>
    </row>
  </sheetData>
  <sheetProtection/>
  <mergeCells count="8">
    <mergeCell ref="C36:F36"/>
    <mergeCell ref="C3:G3"/>
    <mergeCell ref="A5:G5"/>
    <mergeCell ref="B7:F7"/>
    <mergeCell ref="A30:B30"/>
    <mergeCell ref="C1:G1"/>
    <mergeCell ref="C2:G2"/>
    <mergeCell ref="A36:B36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8" t="s">
        <v>68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29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54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D11*110%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688820.0000000001</v>
      </c>
    </row>
    <row r="14" spans="1:7" ht="16.5" customHeight="1">
      <c r="A14" s="5">
        <v>4.1</v>
      </c>
      <c r="B14" s="2" t="s">
        <v>8</v>
      </c>
      <c r="C14" s="5">
        <v>3.875</v>
      </c>
      <c r="D14" s="5">
        <v>84000</v>
      </c>
      <c r="E14" s="5"/>
      <c r="F14" s="5">
        <f t="shared" si="1"/>
        <v>92400.00000000001</v>
      </c>
      <c r="G14" s="5">
        <f t="shared" si="2"/>
        <v>358050.00000000006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/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2.325</v>
      </c>
      <c r="D16" s="5">
        <v>76000</v>
      </c>
      <c r="E16" s="5"/>
      <c r="F16" s="5">
        <f t="shared" si="1"/>
        <v>83600</v>
      </c>
      <c r="G16" s="5">
        <f t="shared" si="2"/>
        <v>194370.00000000003</v>
      </c>
    </row>
    <row r="17" spans="1:7" ht="16.5" customHeight="1">
      <c r="A17" s="5">
        <v>5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5">
        <v>5.1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194</v>
      </c>
      <c r="C20" s="5">
        <f>C21+C22</f>
        <v>5</v>
      </c>
      <c r="D20" s="5"/>
      <c r="E20" s="5"/>
      <c r="F20" s="5"/>
      <c r="G20" s="23">
        <f>G21+G22</f>
        <v>385220</v>
      </c>
    </row>
    <row r="21" spans="1:7" ht="16.5" customHeight="1">
      <c r="A21" s="5">
        <v>6.1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5">
        <f t="shared" si="1"/>
        <v>72820</v>
      </c>
      <c r="G21" s="5">
        <f t="shared" si="2"/>
        <v>72820</v>
      </c>
    </row>
    <row r="22" spans="1:7" ht="16.5" customHeight="1">
      <c r="A22" s="5">
        <v>6.2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42.75" customHeight="1">
      <c r="A30" s="5">
        <v>14</v>
      </c>
      <c r="B30" s="2" t="s">
        <v>23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23.25" customHeight="1">
      <c r="A31" s="29" t="s">
        <v>21</v>
      </c>
      <c r="B31" s="30"/>
      <c r="C31" s="4">
        <f>C10+C11+C12+C13+C17+C20+C23+C24+C25+C26+C27+C28+C29+C30</f>
        <v>24</v>
      </c>
      <c r="D31" s="4">
        <f>D10+D11+D12+D13+D17+D20+D23+D24+D25+D26+D27+D28+D29+D30</f>
        <v>1179400</v>
      </c>
      <c r="E31" s="4">
        <f>E10+E11+E12+E13+E17+E20+E23+E24+E25+E26+E27+E28+E29+E30</f>
        <v>726800</v>
      </c>
      <c r="F31" s="4"/>
      <c r="G31" s="4">
        <f>G10+G11+G12+G13+G17+G20+G23+G24+G25+G26+G27+G28+G29+G30</f>
        <v>1975270</v>
      </c>
    </row>
    <row r="35" spans="1:6" ht="14.25" customHeight="1">
      <c r="A35" s="28" t="s">
        <v>214</v>
      </c>
      <c r="B35" s="28"/>
      <c r="C35" s="27" t="s">
        <v>215</v>
      </c>
      <c r="D35" s="27"/>
      <c r="E35" s="27"/>
      <c r="F35" s="27"/>
    </row>
  </sheetData>
  <sheetProtection/>
  <mergeCells count="8">
    <mergeCell ref="C35:F35"/>
    <mergeCell ref="C3:G3"/>
    <mergeCell ref="A5:G5"/>
    <mergeCell ref="B7:F7"/>
    <mergeCell ref="A31:B31"/>
    <mergeCell ref="C1:G1"/>
    <mergeCell ref="C2:G2"/>
    <mergeCell ref="A35:B3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7">
      <selection activeCell="F12" sqref="F12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8" t="s">
        <v>72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258</v>
      </c>
      <c r="D3" s="28"/>
      <c r="E3" s="28"/>
      <c r="F3" s="28"/>
      <c r="G3" s="28"/>
    </row>
    <row r="5" spans="1:7" ht="48" customHeight="1">
      <c r="A5" s="28" t="s">
        <v>235</v>
      </c>
      <c r="B5" s="28"/>
      <c r="C5" s="28"/>
      <c r="D5" s="28"/>
      <c r="E5" s="28"/>
      <c r="F5" s="28"/>
      <c r="G5" s="28"/>
    </row>
    <row r="6" spans="1:3" ht="15" customHeight="1">
      <c r="A6" s="3">
        <v>1</v>
      </c>
      <c r="B6" s="6" t="s">
        <v>53</v>
      </c>
      <c r="C6" s="6"/>
    </row>
    <row r="7" spans="1:4" ht="15" customHeight="1">
      <c r="A7" s="3">
        <v>2</v>
      </c>
      <c r="B7" s="31" t="s">
        <v>2</v>
      </c>
      <c r="C7" s="31"/>
      <c r="D7" s="31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100000</v>
      </c>
      <c r="G10" s="5">
        <f>F10*C10</f>
        <v>100000</v>
      </c>
    </row>
    <row r="11" spans="1:7" ht="16.5" customHeight="1">
      <c r="A11" s="5">
        <v>2</v>
      </c>
      <c r="B11" s="2" t="s">
        <v>10</v>
      </c>
      <c r="C11" s="5">
        <v>0.775</v>
      </c>
      <c r="D11" s="5">
        <v>80000</v>
      </c>
      <c r="E11" s="5">
        <f>C11*D11</f>
        <v>62000</v>
      </c>
      <c r="F11" s="5">
        <v>93872</v>
      </c>
      <c r="G11" s="14">
        <f>F11*C11</f>
        <v>72750.8</v>
      </c>
    </row>
    <row r="12" spans="1:7" ht="16.5" customHeight="1">
      <c r="A12" s="5">
        <v>3</v>
      </c>
      <c r="B12" s="2" t="s">
        <v>13</v>
      </c>
      <c r="C12" s="5">
        <v>0.775</v>
      </c>
      <c r="D12" s="5"/>
      <c r="E12" s="5"/>
      <c r="F12" s="5">
        <v>100521</v>
      </c>
      <c r="G12" s="14">
        <f>F12*C12</f>
        <v>77903.77500000001</v>
      </c>
    </row>
    <row r="13" spans="1:7" ht="16.5" customHeight="1">
      <c r="A13" s="5">
        <v>4</v>
      </c>
      <c r="B13" s="2" t="s">
        <v>15</v>
      </c>
      <c r="C13" s="5">
        <v>1</v>
      </c>
      <c r="D13" s="5">
        <v>66200</v>
      </c>
      <c r="E13" s="5">
        <f>C13*D13</f>
        <v>66200</v>
      </c>
      <c r="F13" s="5">
        <v>72751</v>
      </c>
      <c r="G13" s="5">
        <f>F13*C13</f>
        <v>72751</v>
      </c>
    </row>
    <row r="14" spans="1:7" ht="33.75" customHeight="1">
      <c r="A14" s="5">
        <v>5</v>
      </c>
      <c r="B14" s="2" t="s">
        <v>76</v>
      </c>
      <c r="C14" s="5">
        <v>1</v>
      </c>
      <c r="D14" s="5">
        <v>66200</v>
      </c>
      <c r="E14" s="5">
        <f>C14*D14</f>
        <v>66200</v>
      </c>
      <c r="F14" s="5">
        <v>77904</v>
      </c>
      <c r="G14" s="5">
        <f>F14*C14</f>
        <v>77904</v>
      </c>
    </row>
    <row r="15" spans="1:7" ht="23.25" customHeight="1">
      <c r="A15" s="29" t="s">
        <v>21</v>
      </c>
      <c r="B15" s="30"/>
      <c r="C15" s="4">
        <f>SUM(C10:C14)</f>
        <v>4.55</v>
      </c>
      <c r="D15" s="4">
        <f>SUM(D10:D14)</f>
        <v>322400</v>
      </c>
      <c r="E15" s="4">
        <f>SUM(E10:E14)</f>
        <v>304400</v>
      </c>
      <c r="F15" s="4"/>
      <c r="G15" s="13">
        <f>SUM(G10:G14)</f>
        <v>401309.575</v>
      </c>
    </row>
    <row r="19" spans="1:6" s="3" customFormat="1" ht="24.75" customHeight="1">
      <c r="A19" s="28" t="s">
        <v>214</v>
      </c>
      <c r="B19" s="28"/>
      <c r="C19" s="27" t="s">
        <v>215</v>
      </c>
      <c r="D19" s="27"/>
      <c r="E19" s="27"/>
      <c r="F19" s="27"/>
    </row>
  </sheetData>
  <sheetProtection/>
  <mergeCells count="8">
    <mergeCell ref="A19:B19"/>
    <mergeCell ref="C19:F19"/>
    <mergeCell ref="C1:G1"/>
    <mergeCell ref="C2:G2"/>
    <mergeCell ref="C3:G3"/>
    <mergeCell ref="A5:G5"/>
    <mergeCell ref="B7:D7"/>
    <mergeCell ref="A15:B1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8" t="s">
        <v>254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234</v>
      </c>
      <c r="B5" s="28"/>
      <c r="C5" s="28"/>
      <c r="D5" s="28"/>
      <c r="E5" s="28"/>
      <c r="F5" s="28"/>
      <c r="G5" s="28"/>
    </row>
    <row r="6" spans="1:3" ht="15" customHeight="1">
      <c r="A6" s="3">
        <v>1</v>
      </c>
      <c r="B6" s="6" t="s">
        <v>53</v>
      </c>
      <c r="C6" s="6"/>
    </row>
    <row r="7" spans="1:4" ht="15" customHeight="1">
      <c r="A7" s="3">
        <v>2</v>
      </c>
      <c r="B7" s="31" t="s">
        <v>2</v>
      </c>
      <c r="C7" s="31"/>
      <c r="D7" s="31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72800</v>
      </c>
      <c r="G10" s="5">
        <f>F10*C10</f>
        <v>72800</v>
      </c>
    </row>
    <row r="11" spans="1:7" ht="16.5" customHeight="1">
      <c r="A11" s="5">
        <v>2</v>
      </c>
      <c r="B11" s="2" t="s">
        <v>10</v>
      </c>
      <c r="C11" s="5">
        <v>0.5</v>
      </c>
      <c r="D11" s="5">
        <v>80000</v>
      </c>
      <c r="E11" s="5">
        <f>C11*D11</f>
        <v>40000</v>
      </c>
      <c r="F11" s="5">
        <v>79400</v>
      </c>
      <c r="G11" s="5">
        <f>F11*C11</f>
        <v>39700</v>
      </c>
    </row>
    <row r="12" spans="1:7" ht="16.5" customHeight="1">
      <c r="A12" s="5">
        <v>3</v>
      </c>
      <c r="B12" s="2" t="s">
        <v>13</v>
      </c>
      <c r="C12" s="5">
        <v>0.5</v>
      </c>
      <c r="D12" s="5"/>
      <c r="E12" s="5"/>
      <c r="F12" s="5">
        <v>79400</v>
      </c>
      <c r="G12" s="5">
        <f>F12*C12</f>
        <v>39700</v>
      </c>
    </row>
    <row r="13" spans="1:7" ht="16.5" customHeight="1">
      <c r="A13" s="5">
        <v>4</v>
      </c>
      <c r="B13" s="2" t="s">
        <v>15</v>
      </c>
      <c r="C13" s="5">
        <v>0.7</v>
      </c>
      <c r="D13" s="5" t="e">
        <f>#REF!+#REF!+#REF!</f>
        <v>#REF!</v>
      </c>
      <c r="E13" s="5" t="e">
        <f>#REF!+#REF!+#REF!</f>
        <v>#REF!</v>
      </c>
      <c r="F13" s="5">
        <v>80600</v>
      </c>
      <c r="G13" s="5">
        <f>F13*C13</f>
        <v>56420</v>
      </c>
    </row>
    <row r="14" spans="1:7" ht="23.25" customHeight="1">
      <c r="A14" s="29" t="s">
        <v>21</v>
      </c>
      <c r="B14" s="30"/>
      <c r="C14" s="4">
        <f>SUM(C10:C13)</f>
        <v>2.7</v>
      </c>
      <c r="D14" s="4" t="e">
        <f>SUM(D10:D13)</f>
        <v>#REF!</v>
      </c>
      <c r="E14" s="4" t="e">
        <f>SUM(E10:E13)</f>
        <v>#REF!</v>
      </c>
      <c r="F14" s="4"/>
      <c r="G14" s="4">
        <f>SUM(G10:G13)</f>
        <v>208620</v>
      </c>
    </row>
    <row r="18" spans="1:6" s="3" customFormat="1" ht="24.75" customHeight="1">
      <c r="A18" s="28" t="s">
        <v>214</v>
      </c>
      <c r="B18" s="28"/>
      <c r="C18" s="27" t="s">
        <v>215</v>
      </c>
      <c r="D18" s="27"/>
      <c r="E18" s="27"/>
      <c r="F18" s="27"/>
    </row>
  </sheetData>
  <sheetProtection/>
  <mergeCells count="8">
    <mergeCell ref="A18:B18"/>
    <mergeCell ref="C18:F18"/>
    <mergeCell ref="C1:G1"/>
    <mergeCell ref="C2:G2"/>
    <mergeCell ref="C3:G3"/>
    <mergeCell ref="A5:G5"/>
    <mergeCell ref="B7:D7"/>
    <mergeCell ref="A14:B1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8" t="s">
        <v>84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236</v>
      </c>
      <c r="B5" s="28"/>
      <c r="C5" s="28"/>
      <c r="D5" s="28"/>
      <c r="E5" s="28"/>
      <c r="F5" s="28"/>
      <c r="G5" s="28"/>
    </row>
    <row r="6" spans="1:3" ht="15" customHeight="1">
      <c r="A6" s="3">
        <v>1</v>
      </c>
      <c r="B6" s="6" t="s">
        <v>53</v>
      </c>
      <c r="C6" s="6"/>
    </row>
    <row r="7" spans="1:4" ht="15" customHeight="1">
      <c r="A7" s="3">
        <v>2</v>
      </c>
      <c r="B7" s="31" t="s">
        <v>2</v>
      </c>
      <c r="C7" s="31"/>
      <c r="D7" s="31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75000</v>
      </c>
      <c r="G10" s="5">
        <f>F10*C10</f>
        <v>75000</v>
      </c>
    </row>
    <row r="11" spans="1:7" ht="16.5" customHeight="1">
      <c r="A11" s="5">
        <v>2</v>
      </c>
      <c r="B11" s="2" t="s">
        <v>10</v>
      </c>
      <c r="C11" s="5">
        <v>0.9</v>
      </c>
      <c r="D11" s="5">
        <v>80000</v>
      </c>
      <c r="E11" s="5">
        <f>C11*D11</f>
        <v>72000</v>
      </c>
      <c r="F11" s="5">
        <v>74444</v>
      </c>
      <c r="G11" s="14">
        <f>F11*C11</f>
        <v>66999.6</v>
      </c>
    </row>
    <row r="12" spans="1:7" ht="16.5" customHeight="1">
      <c r="A12" s="5">
        <v>3</v>
      </c>
      <c r="B12" s="2" t="s">
        <v>13</v>
      </c>
      <c r="C12" s="5">
        <v>0.7</v>
      </c>
      <c r="D12" s="5">
        <v>71000</v>
      </c>
      <c r="E12" s="5">
        <f>C12*D12</f>
        <v>49700</v>
      </c>
      <c r="F12" s="5">
        <v>75714</v>
      </c>
      <c r="G12" s="14">
        <f>F12*C12</f>
        <v>52999.799999999996</v>
      </c>
    </row>
    <row r="13" spans="1:7" ht="16.5" customHeight="1">
      <c r="A13" s="5">
        <v>4</v>
      </c>
      <c r="B13" s="2" t="s">
        <v>15</v>
      </c>
      <c r="C13" s="5">
        <v>0.7</v>
      </c>
      <c r="D13" s="5" t="e">
        <f>#REF!+#REF!+#REF!</f>
        <v>#REF!</v>
      </c>
      <c r="E13" s="5" t="e">
        <f>#REF!+#REF!+#REF!</f>
        <v>#REF!</v>
      </c>
      <c r="F13" s="5">
        <v>75714</v>
      </c>
      <c r="G13" s="14">
        <f>F13*C13</f>
        <v>52999.799999999996</v>
      </c>
    </row>
    <row r="14" spans="1:7" ht="23.25" customHeight="1">
      <c r="A14" s="29" t="s">
        <v>21</v>
      </c>
      <c r="B14" s="30"/>
      <c r="C14" s="4">
        <f>SUM(C10:C13)</f>
        <v>3.3</v>
      </c>
      <c r="D14" s="4" t="e">
        <f>SUM(D10:D13)</f>
        <v>#REF!</v>
      </c>
      <c r="E14" s="4" t="e">
        <f>SUM(E10:E13)</f>
        <v>#REF!</v>
      </c>
      <c r="F14" s="4"/>
      <c r="G14" s="13">
        <f>SUM(G10:G13)</f>
        <v>247999.19999999998</v>
      </c>
    </row>
    <row r="18" spans="1:6" s="3" customFormat="1" ht="24.75" customHeight="1">
      <c r="A18" s="28" t="s">
        <v>214</v>
      </c>
      <c r="B18" s="28"/>
      <c r="C18" s="27" t="s">
        <v>215</v>
      </c>
      <c r="D18" s="27"/>
      <c r="E18" s="27"/>
      <c r="F18" s="27"/>
    </row>
  </sheetData>
  <sheetProtection/>
  <mergeCells count="8">
    <mergeCell ref="A18:B18"/>
    <mergeCell ref="C18:F18"/>
    <mergeCell ref="C1:G1"/>
    <mergeCell ref="C2:G2"/>
    <mergeCell ref="C3:G3"/>
    <mergeCell ref="A5:G5"/>
    <mergeCell ref="B7:D7"/>
    <mergeCell ref="A14:B1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G14" sqref="G14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28" t="s">
        <v>86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230</v>
      </c>
      <c r="B5" s="28"/>
      <c r="C5" s="28"/>
      <c r="D5" s="28"/>
      <c r="E5" s="28"/>
      <c r="F5" s="28"/>
      <c r="G5" s="28"/>
    </row>
    <row r="6" spans="1:3" ht="15" customHeight="1">
      <c r="A6" s="3">
        <v>1</v>
      </c>
      <c r="B6" s="6" t="s">
        <v>231</v>
      </c>
      <c r="C6" s="6"/>
    </row>
    <row r="7" spans="1:4" ht="15" customHeight="1">
      <c r="A7" s="3">
        <v>2</v>
      </c>
      <c r="B7" s="31" t="s">
        <v>2</v>
      </c>
      <c r="C7" s="31"/>
      <c r="D7" s="31"/>
    </row>
    <row r="8" ht="9" customHeight="1"/>
    <row r="9" spans="1:7" ht="29.2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v>100000</v>
      </c>
      <c r="G10" s="5">
        <f>F10*C10</f>
        <v>100000</v>
      </c>
    </row>
    <row r="11" spans="1:7" ht="16.5" customHeight="1">
      <c r="A11" s="5">
        <v>2</v>
      </c>
      <c r="B11" s="2" t="s">
        <v>10</v>
      </c>
      <c r="C11" s="5">
        <v>2</v>
      </c>
      <c r="D11" s="5">
        <v>80000</v>
      </c>
      <c r="E11" s="5">
        <f aca="true" t="shared" si="0" ref="E11:E19">C11*D11</f>
        <v>160000</v>
      </c>
      <c r="F11" s="5">
        <v>78000</v>
      </c>
      <c r="G11" s="5">
        <f aca="true" t="shared" si="1" ref="G11:G19">F11*C11</f>
        <v>156000</v>
      </c>
    </row>
    <row r="12" spans="1:7" ht="16.5" customHeight="1">
      <c r="A12" s="5">
        <v>3</v>
      </c>
      <c r="B12" s="2" t="s">
        <v>13</v>
      </c>
      <c r="C12" s="5">
        <v>1</v>
      </c>
      <c r="D12" s="5">
        <v>71000</v>
      </c>
      <c r="E12" s="5">
        <f t="shared" si="0"/>
        <v>71000</v>
      </c>
      <c r="F12" s="5">
        <v>78000</v>
      </c>
      <c r="G12" s="5">
        <f t="shared" si="1"/>
        <v>78000</v>
      </c>
    </row>
    <row r="13" spans="1:7" ht="16.5" customHeight="1">
      <c r="A13" s="5">
        <v>4</v>
      </c>
      <c r="B13" s="2" t="s">
        <v>13</v>
      </c>
      <c r="C13" s="5">
        <v>1</v>
      </c>
      <c r="D13" s="5" t="e">
        <f>#REF!+#REF!+#REF!</f>
        <v>#REF!</v>
      </c>
      <c r="E13" s="5" t="e">
        <f>#REF!+#REF!+#REF!</f>
        <v>#REF!</v>
      </c>
      <c r="F13" s="5">
        <v>73000</v>
      </c>
      <c r="G13" s="5">
        <f t="shared" si="1"/>
        <v>73000</v>
      </c>
    </row>
    <row r="14" spans="1:7" ht="16.5" customHeight="1">
      <c r="A14" s="5">
        <v>5</v>
      </c>
      <c r="B14" s="2" t="s">
        <v>102</v>
      </c>
      <c r="C14" s="5">
        <v>0.5</v>
      </c>
      <c r="D14" s="5">
        <v>66200</v>
      </c>
      <c r="E14" s="5">
        <f t="shared" si="0"/>
        <v>33100</v>
      </c>
      <c r="F14" s="5">
        <v>78000</v>
      </c>
      <c r="G14" s="5">
        <f t="shared" si="1"/>
        <v>39000</v>
      </c>
    </row>
    <row r="15" spans="1:7" ht="16.5" customHeight="1">
      <c r="A15" s="5">
        <v>6</v>
      </c>
      <c r="B15" s="2" t="s">
        <v>15</v>
      </c>
      <c r="C15" s="5">
        <v>1</v>
      </c>
      <c r="D15" s="5">
        <v>66200</v>
      </c>
      <c r="E15" s="5">
        <f t="shared" si="0"/>
        <v>66200</v>
      </c>
      <c r="F15" s="5">
        <v>73000</v>
      </c>
      <c r="G15" s="5">
        <f t="shared" si="1"/>
        <v>73000</v>
      </c>
    </row>
    <row r="16" spans="1:7" ht="16.5" customHeight="1">
      <c r="A16" s="5">
        <v>7</v>
      </c>
      <c r="B16" s="2" t="s">
        <v>17</v>
      </c>
      <c r="C16" s="5">
        <v>0.5</v>
      </c>
      <c r="D16" s="5">
        <v>66200</v>
      </c>
      <c r="E16" s="5">
        <f t="shared" si="0"/>
        <v>33100</v>
      </c>
      <c r="F16" s="5">
        <v>75000</v>
      </c>
      <c r="G16" s="5">
        <f t="shared" si="1"/>
        <v>37500</v>
      </c>
    </row>
    <row r="17" spans="1:7" ht="16.5" customHeight="1">
      <c r="A17" s="5">
        <v>8</v>
      </c>
      <c r="B17" s="2" t="s">
        <v>232</v>
      </c>
      <c r="C17" s="5">
        <v>0.5</v>
      </c>
      <c r="D17" s="5"/>
      <c r="E17" s="5"/>
      <c r="F17" s="5">
        <v>73000</v>
      </c>
      <c r="G17" s="5">
        <f t="shared" si="1"/>
        <v>36500</v>
      </c>
    </row>
    <row r="18" spans="1:7" ht="16.5" customHeight="1">
      <c r="A18" s="5">
        <v>9</v>
      </c>
      <c r="B18" s="2" t="s">
        <v>233</v>
      </c>
      <c r="C18" s="5">
        <v>1</v>
      </c>
      <c r="D18" s="5"/>
      <c r="E18" s="5"/>
      <c r="F18" s="5">
        <v>78000</v>
      </c>
      <c r="G18" s="5">
        <f t="shared" si="1"/>
        <v>78000</v>
      </c>
    </row>
    <row r="19" spans="1:7" ht="33.75" customHeight="1">
      <c r="A19" s="5">
        <v>10</v>
      </c>
      <c r="B19" s="2" t="s">
        <v>14</v>
      </c>
      <c r="C19" s="5">
        <v>0.5</v>
      </c>
      <c r="D19" s="5">
        <v>66200</v>
      </c>
      <c r="E19" s="5">
        <f t="shared" si="0"/>
        <v>33100</v>
      </c>
      <c r="F19" s="5">
        <v>78000</v>
      </c>
      <c r="G19" s="5">
        <f t="shared" si="1"/>
        <v>39000</v>
      </c>
    </row>
    <row r="20" spans="1:7" ht="23.25" customHeight="1">
      <c r="A20" s="29" t="s">
        <v>21</v>
      </c>
      <c r="B20" s="30"/>
      <c r="C20" s="4">
        <f>SUM(C10:C19)</f>
        <v>9</v>
      </c>
      <c r="D20" s="4" t="e">
        <f>SUM(D10:D19)</f>
        <v>#REF!</v>
      </c>
      <c r="E20" s="4" t="e">
        <f>SUM(E10:E19)</f>
        <v>#REF!</v>
      </c>
      <c r="F20" s="4"/>
      <c r="G20" s="4">
        <f>SUM(G10:G19)</f>
        <v>710000</v>
      </c>
    </row>
    <row r="24" spans="1:6" s="3" customFormat="1" ht="24.75" customHeight="1">
      <c r="A24" s="28" t="s">
        <v>214</v>
      </c>
      <c r="B24" s="28"/>
      <c r="C24" s="27" t="s">
        <v>215</v>
      </c>
      <c r="D24" s="27"/>
      <c r="E24" s="27"/>
      <c r="F24" s="27"/>
    </row>
  </sheetData>
  <sheetProtection/>
  <mergeCells count="8">
    <mergeCell ref="A24:B24"/>
    <mergeCell ref="C24:F24"/>
    <mergeCell ref="C1:G1"/>
    <mergeCell ref="C2:G2"/>
    <mergeCell ref="C3:G3"/>
    <mergeCell ref="A5:G5"/>
    <mergeCell ref="B7:D7"/>
    <mergeCell ref="A20:B2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C22" sqref="C22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28" t="s">
        <v>89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259</v>
      </c>
      <c r="D3" s="28"/>
      <c r="E3" s="28"/>
      <c r="F3" s="28"/>
      <c r="G3" s="28"/>
    </row>
    <row r="5" spans="1:7" ht="57" customHeight="1">
      <c r="A5" s="28" t="s">
        <v>73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36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71000</v>
      </c>
      <c r="E10" s="5">
        <f>C10*D10</f>
        <v>71000</v>
      </c>
      <c r="F10" s="5">
        <f aca="true" t="shared" si="0" ref="F10:F20">D10*110%</f>
        <v>78100</v>
      </c>
      <c r="G10" s="5">
        <f aca="true" t="shared" si="1" ref="G10:G20">F10*C10</f>
        <v>78100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>C11*D11</f>
        <v>66200</v>
      </c>
      <c r="F11" s="5">
        <f t="shared" si="0"/>
        <v>72820</v>
      </c>
      <c r="G11" s="5">
        <f t="shared" si="1"/>
        <v>72820</v>
      </c>
    </row>
    <row r="12" spans="1:7" ht="21.75" customHeight="1">
      <c r="A12" s="5">
        <v>4</v>
      </c>
      <c r="B12" s="2" t="s">
        <v>76</v>
      </c>
      <c r="C12" s="5">
        <v>1.5</v>
      </c>
      <c r="D12" s="5">
        <v>66200</v>
      </c>
      <c r="E12" s="5">
        <f>C12*D12</f>
        <v>99300</v>
      </c>
      <c r="F12" s="5">
        <f t="shared" si="0"/>
        <v>72820</v>
      </c>
      <c r="G12" s="5">
        <f t="shared" si="1"/>
        <v>109230</v>
      </c>
    </row>
    <row r="13" spans="1:7" ht="21.75" customHeight="1">
      <c r="A13" s="5">
        <v>5</v>
      </c>
      <c r="B13" s="2" t="s">
        <v>77</v>
      </c>
      <c r="C13" s="5">
        <v>0.5</v>
      </c>
      <c r="D13" s="5">
        <v>71000</v>
      </c>
      <c r="E13" s="5">
        <f>C13*D13</f>
        <v>35500</v>
      </c>
      <c r="F13" s="5">
        <f t="shared" si="0"/>
        <v>78100</v>
      </c>
      <c r="G13" s="5">
        <f t="shared" si="1"/>
        <v>39050</v>
      </c>
    </row>
    <row r="14" spans="1:7" ht="21.75" customHeight="1">
      <c r="A14" s="29" t="s">
        <v>21</v>
      </c>
      <c r="B14" s="30"/>
      <c r="C14" s="13">
        <f>SUM(C9:C13)</f>
        <v>5</v>
      </c>
      <c r="D14" s="4"/>
      <c r="E14" s="4">
        <f>SUM(E9:E13)</f>
        <v>367000</v>
      </c>
      <c r="F14" s="4"/>
      <c r="G14" s="4">
        <f>SUM(G9:G13)</f>
        <v>403700</v>
      </c>
    </row>
    <row r="15" spans="1:7" ht="29.25" customHeight="1">
      <c r="A15" s="4" t="s">
        <v>78</v>
      </c>
      <c r="B15" s="12" t="s">
        <v>79</v>
      </c>
      <c r="C15" s="5"/>
      <c r="D15" s="5"/>
      <c r="E15" s="5"/>
      <c r="F15" s="5"/>
      <c r="G15" s="5"/>
    </row>
    <row r="16" spans="1:7" ht="33" customHeight="1">
      <c r="A16" s="5">
        <v>6</v>
      </c>
      <c r="B16" s="2" t="s">
        <v>80</v>
      </c>
      <c r="C16" s="5">
        <v>38</v>
      </c>
      <c r="D16" s="5">
        <v>67100</v>
      </c>
      <c r="E16" s="5">
        <f>C16*D16</f>
        <v>2549800</v>
      </c>
      <c r="F16" s="5">
        <f t="shared" si="0"/>
        <v>73810</v>
      </c>
      <c r="G16" s="5">
        <f t="shared" si="1"/>
        <v>2804780</v>
      </c>
    </row>
    <row r="17" spans="1:7" ht="21.75" customHeight="1">
      <c r="A17" s="7" t="s">
        <v>241</v>
      </c>
      <c r="B17" s="2" t="s">
        <v>8</v>
      </c>
      <c r="C17" s="5"/>
      <c r="D17" s="5">
        <v>68000</v>
      </c>
      <c r="E17" s="5"/>
      <c r="F17" s="5">
        <f t="shared" si="0"/>
        <v>74800</v>
      </c>
      <c r="G17" s="5"/>
    </row>
    <row r="18" spans="1:7" ht="21.75" customHeight="1">
      <c r="A18" s="7" t="s">
        <v>242</v>
      </c>
      <c r="B18" s="2" t="s">
        <v>9</v>
      </c>
      <c r="C18" s="5"/>
      <c r="D18" s="5">
        <v>67100</v>
      </c>
      <c r="E18" s="5"/>
      <c r="F18" s="5">
        <f t="shared" si="0"/>
        <v>73810</v>
      </c>
      <c r="G18" s="5"/>
    </row>
    <row r="19" spans="1:7" ht="21.75" customHeight="1">
      <c r="A19" s="7" t="s">
        <v>243</v>
      </c>
      <c r="B19" s="2" t="s">
        <v>81</v>
      </c>
      <c r="C19" s="5"/>
      <c r="D19" s="5">
        <v>66200</v>
      </c>
      <c r="E19" s="5"/>
      <c r="F19" s="5">
        <f t="shared" si="0"/>
        <v>72820</v>
      </c>
      <c r="G19" s="5"/>
    </row>
    <row r="20" spans="1:7" ht="43.5" customHeight="1">
      <c r="A20" s="7" t="s">
        <v>41</v>
      </c>
      <c r="B20" s="2" t="s">
        <v>80</v>
      </c>
      <c r="C20" s="5">
        <v>15</v>
      </c>
      <c r="D20" s="5">
        <v>71000</v>
      </c>
      <c r="E20" s="5">
        <f>D20*C20</f>
        <v>1065000</v>
      </c>
      <c r="F20" s="5">
        <f t="shared" si="0"/>
        <v>78100</v>
      </c>
      <c r="G20" s="5">
        <f t="shared" si="1"/>
        <v>1171500</v>
      </c>
    </row>
    <row r="21" spans="1:7" ht="21.75" customHeight="1">
      <c r="A21" s="29" t="s">
        <v>21</v>
      </c>
      <c r="B21" s="30"/>
      <c r="C21" s="4">
        <f>C20+C16</f>
        <v>53</v>
      </c>
      <c r="D21" s="5"/>
      <c r="E21" s="5">
        <f>E20+E16</f>
        <v>3614800</v>
      </c>
      <c r="F21" s="5"/>
      <c r="G21" s="4">
        <f>G20+G16</f>
        <v>3976280</v>
      </c>
    </row>
    <row r="22" spans="1:7" ht="21.75" customHeight="1">
      <c r="A22" s="29" t="s">
        <v>82</v>
      </c>
      <c r="B22" s="30"/>
      <c r="C22" s="4">
        <f>C21+C14</f>
        <v>58</v>
      </c>
      <c r="D22" s="4"/>
      <c r="E22" s="4">
        <f>E21+E14</f>
        <v>3981800</v>
      </c>
      <c r="F22" s="4"/>
      <c r="G22" s="21">
        <f>G21+G14</f>
        <v>4379980</v>
      </c>
    </row>
    <row r="27" spans="1:6" ht="14.25" customHeight="1">
      <c r="A27" s="28" t="s">
        <v>214</v>
      </c>
      <c r="B27" s="28"/>
      <c r="C27" s="27" t="s">
        <v>215</v>
      </c>
      <c r="D27" s="27"/>
      <c r="E27" s="27"/>
      <c r="F27" s="27"/>
    </row>
  </sheetData>
  <sheetProtection/>
  <mergeCells count="9">
    <mergeCell ref="C27:F27"/>
    <mergeCell ref="A27:B27"/>
    <mergeCell ref="A22:B22"/>
    <mergeCell ref="C1:G1"/>
    <mergeCell ref="C2:G2"/>
    <mergeCell ref="C3:G3"/>
    <mergeCell ref="A5:G5"/>
    <mergeCell ref="A14:B14"/>
    <mergeCell ref="A21:B2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F8" sqref="F8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28" t="s">
        <v>91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4.25" customHeight="1">
      <c r="A5" s="28" t="s">
        <v>83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39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8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66200</v>
      </c>
      <c r="E10" s="5">
        <f t="shared" si="0"/>
        <v>66200</v>
      </c>
      <c r="F10" s="5">
        <f aca="true" t="shared" si="1" ref="F10:F25">D10*110%</f>
        <v>72820</v>
      </c>
      <c r="G10" s="5">
        <f aca="true" t="shared" si="2" ref="G10:G18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199</v>
      </c>
      <c r="C12" s="5">
        <f>C13+C14</f>
        <v>1.5</v>
      </c>
      <c r="D12" s="5"/>
      <c r="E12" s="5"/>
      <c r="F12" s="5"/>
      <c r="G12" s="5">
        <f>G13+G14</f>
        <v>113190</v>
      </c>
    </row>
    <row r="13" spans="1:7" ht="21.75" customHeight="1">
      <c r="A13" s="5">
        <v>4.1</v>
      </c>
      <c r="B13" s="2" t="s">
        <v>76</v>
      </c>
      <c r="C13" s="5">
        <v>0.75</v>
      </c>
      <c r="D13" s="5">
        <v>66200</v>
      </c>
      <c r="E13" s="5">
        <f t="shared" si="0"/>
        <v>49650</v>
      </c>
      <c r="F13" s="5">
        <f t="shared" si="1"/>
        <v>72820</v>
      </c>
      <c r="G13" s="5">
        <f t="shared" si="2"/>
        <v>54615</v>
      </c>
    </row>
    <row r="14" spans="1:7" ht="21.75" customHeight="1">
      <c r="A14" s="5">
        <v>4.2</v>
      </c>
      <c r="B14" s="2" t="s">
        <v>76</v>
      </c>
      <c r="C14" s="5">
        <v>0.75</v>
      </c>
      <c r="D14" s="5">
        <v>71000</v>
      </c>
      <c r="E14" s="5">
        <f t="shared" si="0"/>
        <v>53250</v>
      </c>
      <c r="F14" s="5">
        <f t="shared" si="1"/>
        <v>78100</v>
      </c>
      <c r="G14" s="5">
        <f t="shared" si="2"/>
        <v>58575</v>
      </c>
    </row>
    <row r="15" spans="1:7" ht="21.75" customHeight="1">
      <c r="A15" s="5">
        <v>5</v>
      </c>
      <c r="B15" s="2" t="s">
        <v>200</v>
      </c>
      <c r="C15" s="5">
        <f>C16+C17</f>
        <v>3</v>
      </c>
      <c r="D15" s="5"/>
      <c r="E15" s="5"/>
      <c r="F15" s="5"/>
      <c r="G15" s="5">
        <f>G16+G17</f>
        <v>229020</v>
      </c>
    </row>
    <row r="16" spans="1:7" ht="21.75" customHeight="1">
      <c r="A16" s="5">
        <v>5.1</v>
      </c>
      <c r="B16" s="2" t="s">
        <v>20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5.2</v>
      </c>
      <c r="B17" s="2" t="s">
        <v>20</v>
      </c>
      <c r="C17" s="5">
        <v>2</v>
      </c>
      <c r="D17" s="5">
        <v>71000</v>
      </c>
      <c r="E17" s="5">
        <f t="shared" si="0"/>
        <v>142000</v>
      </c>
      <c r="F17" s="5">
        <f t="shared" si="1"/>
        <v>78100</v>
      </c>
      <c r="G17" s="5">
        <f t="shared" si="2"/>
        <v>156200</v>
      </c>
    </row>
    <row r="18" spans="1:7" ht="31.5" customHeight="1">
      <c r="A18" s="5">
        <v>6</v>
      </c>
      <c r="B18" s="2" t="s">
        <v>77</v>
      </c>
      <c r="C18" s="5">
        <v>0.5</v>
      </c>
      <c r="D18" s="5">
        <v>66200</v>
      </c>
      <c r="E18" s="5">
        <f t="shared" si="0"/>
        <v>33100</v>
      </c>
      <c r="F18" s="5">
        <f t="shared" si="1"/>
        <v>72820</v>
      </c>
      <c r="G18" s="5">
        <f t="shared" si="2"/>
        <v>36410</v>
      </c>
    </row>
    <row r="19" spans="1:7" ht="21.75" customHeight="1">
      <c r="A19" s="29" t="s">
        <v>21</v>
      </c>
      <c r="B19" s="30"/>
      <c r="C19" s="13">
        <f>SUM(C9:C18)-C12-C15</f>
        <v>8</v>
      </c>
      <c r="D19" s="4"/>
      <c r="E19" s="4">
        <f>SUM(E9:E18)</f>
        <v>576400</v>
      </c>
      <c r="F19" s="5"/>
      <c r="G19" s="4">
        <f>SUM(G9:G18)-G12-G15</f>
        <v>634040</v>
      </c>
    </row>
    <row r="20" spans="1:7" ht="29.25" customHeight="1">
      <c r="A20" s="4" t="s">
        <v>78</v>
      </c>
      <c r="B20" s="12" t="s">
        <v>79</v>
      </c>
      <c r="C20" s="5"/>
      <c r="D20" s="5"/>
      <c r="E20" s="5"/>
      <c r="F20" s="5"/>
      <c r="G20" s="5"/>
    </row>
    <row r="21" spans="1:7" ht="21.75" customHeight="1">
      <c r="A21" s="5">
        <v>7</v>
      </c>
      <c r="B21" s="2" t="s">
        <v>80</v>
      </c>
      <c r="C21" s="5">
        <v>22</v>
      </c>
      <c r="D21" s="5">
        <v>67100</v>
      </c>
      <c r="E21" s="5">
        <f>C21*D21</f>
        <v>1476200</v>
      </c>
      <c r="F21" s="5">
        <f t="shared" si="1"/>
        <v>73810</v>
      </c>
      <c r="G21" s="5">
        <f>F21*C21</f>
        <v>1623820</v>
      </c>
    </row>
    <row r="22" spans="1:7" ht="21.75" customHeight="1">
      <c r="A22" s="5">
        <v>7.1</v>
      </c>
      <c r="B22" s="2" t="s">
        <v>8</v>
      </c>
      <c r="C22" s="5"/>
      <c r="D22" s="5">
        <v>68000</v>
      </c>
      <c r="E22" s="5"/>
      <c r="F22" s="5">
        <f t="shared" si="1"/>
        <v>74800</v>
      </c>
      <c r="G22" s="5">
        <f>F22*C22</f>
        <v>0</v>
      </c>
    </row>
    <row r="23" spans="1:7" ht="21.75" customHeight="1">
      <c r="A23" s="5">
        <v>7.2</v>
      </c>
      <c r="B23" s="2" t="s">
        <v>9</v>
      </c>
      <c r="C23" s="5"/>
      <c r="D23" s="5">
        <v>67100</v>
      </c>
      <c r="E23" s="5"/>
      <c r="F23" s="5">
        <f t="shared" si="1"/>
        <v>73810</v>
      </c>
      <c r="G23" s="5">
        <f>F23*C23</f>
        <v>0</v>
      </c>
    </row>
    <row r="24" spans="1:7" ht="21.75" customHeight="1">
      <c r="A24" s="5">
        <v>7.3</v>
      </c>
      <c r="B24" s="2" t="s">
        <v>81</v>
      </c>
      <c r="C24" s="5"/>
      <c r="D24" s="5">
        <v>66200</v>
      </c>
      <c r="E24" s="5"/>
      <c r="F24" s="5">
        <f t="shared" si="1"/>
        <v>72820</v>
      </c>
      <c r="G24" s="5">
        <f>F24*C24</f>
        <v>0</v>
      </c>
    </row>
    <row r="25" spans="1:7" ht="21.75" customHeight="1">
      <c r="A25" s="8">
        <v>8</v>
      </c>
      <c r="B25" s="2" t="s">
        <v>80</v>
      </c>
      <c r="C25" s="5">
        <v>6</v>
      </c>
      <c r="D25" s="5">
        <v>71000</v>
      </c>
      <c r="E25" s="5">
        <f>D25*C25</f>
        <v>426000</v>
      </c>
      <c r="F25" s="5">
        <f t="shared" si="1"/>
        <v>78100</v>
      </c>
      <c r="G25" s="5">
        <f>F25*C25</f>
        <v>468600</v>
      </c>
    </row>
    <row r="26" spans="1:7" ht="21.75" customHeight="1">
      <c r="A26" s="29" t="s">
        <v>21</v>
      </c>
      <c r="B26" s="30"/>
      <c r="C26" s="4">
        <f>C25+C21</f>
        <v>28</v>
      </c>
      <c r="D26" s="4"/>
      <c r="E26" s="4">
        <f>E25+E21</f>
        <v>1902200</v>
      </c>
      <c r="F26" s="4"/>
      <c r="G26" s="4">
        <f>G25+G21</f>
        <v>2092420</v>
      </c>
    </row>
    <row r="27" spans="1:7" ht="21.75" customHeight="1">
      <c r="A27" s="29" t="s">
        <v>82</v>
      </c>
      <c r="B27" s="30"/>
      <c r="C27" s="4">
        <f>C26+C19</f>
        <v>36</v>
      </c>
      <c r="D27" s="4"/>
      <c r="E27" s="4">
        <f>E26+E19</f>
        <v>2478600</v>
      </c>
      <c r="F27" s="4"/>
      <c r="G27" s="21">
        <f>G26+G19</f>
        <v>2726460</v>
      </c>
    </row>
    <row r="31" spans="1:6" ht="20.25" customHeight="1">
      <c r="A31" s="28" t="s">
        <v>214</v>
      </c>
      <c r="B31" s="28"/>
      <c r="C31" s="27" t="s">
        <v>215</v>
      </c>
      <c r="D31" s="27"/>
      <c r="E31" s="27"/>
      <c r="F31" s="27"/>
    </row>
  </sheetData>
  <sheetProtection/>
  <mergeCells count="9">
    <mergeCell ref="C31:F31"/>
    <mergeCell ref="C1:G1"/>
    <mergeCell ref="C2:G2"/>
    <mergeCell ref="C3:G3"/>
    <mergeCell ref="A5:G5"/>
    <mergeCell ref="A19:B19"/>
    <mergeCell ref="A26:B26"/>
    <mergeCell ref="A27:B27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G9" sqref="G9:G15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28" t="s">
        <v>96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260</v>
      </c>
      <c r="D3" s="28"/>
      <c r="E3" s="28"/>
      <c r="F3" s="28"/>
      <c r="G3" s="28"/>
    </row>
    <row r="5" spans="1:7" ht="57" customHeight="1">
      <c r="A5" s="28" t="s">
        <v>85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46.5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66200</v>
      </c>
      <c r="E10" s="5">
        <f aca="true" t="shared" si="0" ref="E10:E15">D10*C10</f>
        <v>66200</v>
      </c>
      <c r="F10" s="5">
        <f aca="true" t="shared" si="1" ref="F10:F22">D10*110%</f>
        <v>72820</v>
      </c>
      <c r="G10" s="5">
        <f aca="true" t="shared" si="2" ref="G10:G15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76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261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20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31.5" customHeight="1">
      <c r="A15" s="5">
        <v>7</v>
      </c>
      <c r="B15" s="2" t="s">
        <v>77</v>
      </c>
      <c r="C15" s="5">
        <v>0.5</v>
      </c>
      <c r="D15" s="5">
        <v>71000</v>
      </c>
      <c r="E15" s="5">
        <f t="shared" si="0"/>
        <v>35500</v>
      </c>
      <c r="F15" s="5">
        <f t="shared" si="1"/>
        <v>78100</v>
      </c>
      <c r="G15" s="5">
        <f t="shared" si="2"/>
        <v>39050</v>
      </c>
    </row>
    <row r="16" spans="1:7" ht="21.75" customHeight="1">
      <c r="A16" s="29" t="s">
        <v>21</v>
      </c>
      <c r="B16" s="30"/>
      <c r="C16" s="4">
        <f>SUM(C9:C15)</f>
        <v>6.5</v>
      </c>
      <c r="D16" s="4"/>
      <c r="E16" s="4">
        <f>SUM(E9:E15)</f>
        <v>475900</v>
      </c>
      <c r="F16" s="4"/>
      <c r="G16" s="4">
        <f>SUM(G9:G15)</f>
        <v>523490</v>
      </c>
    </row>
    <row r="17" spans="1:7" ht="29.25" customHeight="1">
      <c r="A17" s="4" t="s">
        <v>78</v>
      </c>
      <c r="B17" s="12" t="s">
        <v>79</v>
      </c>
      <c r="C17" s="5"/>
      <c r="D17" s="5"/>
      <c r="E17" s="5"/>
      <c r="F17" s="5"/>
      <c r="G17" s="5"/>
    </row>
    <row r="18" spans="1:7" ht="35.25" customHeight="1">
      <c r="A18" s="5">
        <v>8</v>
      </c>
      <c r="B18" s="2" t="s">
        <v>80</v>
      </c>
      <c r="C18" s="5">
        <v>9</v>
      </c>
      <c r="D18" s="5">
        <v>67100</v>
      </c>
      <c r="E18" s="5">
        <f>D18*C18</f>
        <v>603900</v>
      </c>
      <c r="F18" s="5">
        <f t="shared" si="1"/>
        <v>73810</v>
      </c>
      <c r="G18" s="5">
        <f>F18*C18</f>
        <v>664290</v>
      </c>
    </row>
    <row r="19" spans="1:7" ht="21.75" customHeight="1">
      <c r="A19" s="5">
        <v>8.1</v>
      </c>
      <c r="B19" s="2" t="s">
        <v>8</v>
      </c>
      <c r="C19" s="5"/>
      <c r="D19" s="5">
        <v>68000</v>
      </c>
      <c r="E19" s="5"/>
      <c r="F19" s="5">
        <f t="shared" si="1"/>
        <v>74800</v>
      </c>
      <c r="G19" s="5">
        <f>F19*C19</f>
        <v>0</v>
      </c>
    </row>
    <row r="20" spans="1:7" ht="21.75" customHeight="1">
      <c r="A20" s="5">
        <v>8.2</v>
      </c>
      <c r="B20" s="2" t="s">
        <v>9</v>
      </c>
      <c r="C20" s="5"/>
      <c r="D20" s="5">
        <v>67100</v>
      </c>
      <c r="E20" s="5"/>
      <c r="F20" s="5">
        <f t="shared" si="1"/>
        <v>73810</v>
      </c>
      <c r="G20" s="5">
        <f>F20*C20</f>
        <v>0</v>
      </c>
    </row>
    <row r="21" spans="1:7" ht="21.75" customHeight="1">
      <c r="A21" s="5">
        <v>8.3</v>
      </c>
      <c r="B21" s="2" t="s">
        <v>81</v>
      </c>
      <c r="C21" s="5"/>
      <c r="D21" s="5">
        <v>66200</v>
      </c>
      <c r="E21" s="5"/>
      <c r="F21" s="5">
        <f t="shared" si="1"/>
        <v>72820</v>
      </c>
      <c r="G21" s="5">
        <f>F21*C21</f>
        <v>0</v>
      </c>
    </row>
    <row r="22" spans="1:7" ht="37.5" customHeight="1">
      <c r="A22" s="5">
        <v>9</v>
      </c>
      <c r="B22" s="2" t="s">
        <v>80</v>
      </c>
      <c r="C22" s="5">
        <v>10</v>
      </c>
      <c r="D22" s="5">
        <v>71000</v>
      </c>
      <c r="E22" s="5">
        <f>D22*C22</f>
        <v>710000</v>
      </c>
      <c r="F22" s="5">
        <f t="shared" si="1"/>
        <v>78100</v>
      </c>
      <c r="G22" s="5">
        <f>F22*C22</f>
        <v>781000</v>
      </c>
    </row>
    <row r="23" spans="1:7" ht="21.75" customHeight="1">
      <c r="A23" s="29" t="s">
        <v>21</v>
      </c>
      <c r="B23" s="30"/>
      <c r="C23" s="4">
        <f>C22+C18</f>
        <v>19</v>
      </c>
      <c r="D23" s="4"/>
      <c r="E23" s="4">
        <f>E22+E18</f>
        <v>1313900</v>
      </c>
      <c r="F23" s="4"/>
      <c r="G23" s="4">
        <f>G22+G18</f>
        <v>1445290</v>
      </c>
    </row>
    <row r="24" spans="1:7" ht="21.75" customHeight="1">
      <c r="A24" s="29" t="s">
        <v>82</v>
      </c>
      <c r="B24" s="30"/>
      <c r="C24" s="4">
        <f>C23+C16</f>
        <v>25.5</v>
      </c>
      <c r="D24" s="4"/>
      <c r="E24" s="4">
        <f>E23+E16</f>
        <v>1789800</v>
      </c>
      <c r="F24" s="4"/>
      <c r="G24" s="21">
        <f>G23+G16</f>
        <v>1968780</v>
      </c>
    </row>
    <row r="28" spans="1:6" ht="14.25" customHeight="1">
      <c r="A28" s="28" t="s">
        <v>214</v>
      </c>
      <c r="B28" s="28"/>
      <c r="C28" s="27" t="s">
        <v>215</v>
      </c>
      <c r="D28" s="27"/>
      <c r="E28" s="27"/>
      <c r="F28" s="27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6">
      <selection activeCell="C31" sqref="C31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28" t="s">
        <v>58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30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55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7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7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29">D11+D11*10%</f>
        <v>88000</v>
      </c>
      <c r="G11" s="5">
        <f aca="true" t="shared" si="2" ref="G11:G30">F11*C11</f>
        <v>88000</v>
      </c>
    </row>
    <row r="12" spans="1:7" ht="16.5" customHeight="1">
      <c r="A12" s="7">
        <v>3</v>
      </c>
      <c r="B12" s="2" t="s">
        <v>69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7" t="s">
        <v>71</v>
      </c>
      <c r="B13" s="2" t="s">
        <v>10</v>
      </c>
      <c r="C13" s="5">
        <f>C14+C15+C16</f>
        <v>7.75</v>
      </c>
      <c r="D13" s="5">
        <f>D14+D15+D16</f>
        <v>240000</v>
      </c>
      <c r="E13" s="5">
        <f>E14+E15+E16</f>
        <v>0</v>
      </c>
      <c r="F13" s="5"/>
      <c r="G13" s="23">
        <f>G14+G15+G16</f>
        <v>678590</v>
      </c>
    </row>
    <row r="14" spans="1:7" ht="16.5" customHeight="1">
      <c r="A14" s="7" t="s">
        <v>34</v>
      </c>
      <c r="B14" s="2" t="s">
        <v>8</v>
      </c>
      <c r="C14" s="5">
        <v>3.1</v>
      </c>
      <c r="D14" s="5">
        <v>84000</v>
      </c>
      <c r="E14" s="5"/>
      <c r="F14" s="5">
        <f t="shared" si="1"/>
        <v>92400</v>
      </c>
      <c r="G14" s="5">
        <f t="shared" si="2"/>
        <v>286440</v>
      </c>
    </row>
    <row r="15" spans="1:7" ht="16.5" customHeight="1">
      <c r="A15" s="7" t="s">
        <v>35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7" t="s">
        <v>173</v>
      </c>
      <c r="B16" s="2" t="s">
        <v>11</v>
      </c>
      <c r="C16" s="5">
        <v>3.875</v>
      </c>
      <c r="D16" s="5">
        <v>76000</v>
      </c>
      <c r="E16" s="5"/>
      <c r="F16" s="5">
        <f t="shared" si="1"/>
        <v>83600</v>
      </c>
      <c r="G16" s="5">
        <f t="shared" si="2"/>
        <v>323950</v>
      </c>
    </row>
    <row r="17" spans="1:7" ht="16.5" customHeight="1">
      <c r="A17" s="7" t="s">
        <v>36</v>
      </c>
      <c r="B17" s="2" t="s">
        <v>12</v>
      </c>
      <c r="C17" s="5">
        <f>C18+C19</f>
        <v>1.25</v>
      </c>
      <c r="D17" s="5">
        <f>D18+D19</f>
        <v>144000</v>
      </c>
      <c r="E17" s="5">
        <f>E18+E19</f>
        <v>0</v>
      </c>
      <c r="F17" s="5"/>
      <c r="G17" s="23">
        <f>G18+G19</f>
        <v>101750</v>
      </c>
    </row>
    <row r="18" spans="1:7" ht="16.5" customHeight="1">
      <c r="A18" s="7" t="s">
        <v>37</v>
      </c>
      <c r="B18" s="2" t="s">
        <v>8</v>
      </c>
      <c r="C18" s="5">
        <v>1.25</v>
      </c>
      <c r="D18" s="5">
        <v>74000</v>
      </c>
      <c r="E18" s="5"/>
      <c r="F18" s="5">
        <f t="shared" si="1"/>
        <v>81400</v>
      </c>
      <c r="G18" s="5">
        <f t="shared" si="2"/>
        <v>101750</v>
      </c>
    </row>
    <row r="19" spans="1:7" ht="16.5" customHeight="1">
      <c r="A19" s="7" t="s">
        <v>38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7" t="s">
        <v>39</v>
      </c>
      <c r="B20" s="2" t="s">
        <v>194</v>
      </c>
      <c r="C20" s="5">
        <f>C21+C22</f>
        <v>5</v>
      </c>
      <c r="D20" s="5"/>
      <c r="E20" s="5"/>
      <c r="F20" s="5"/>
      <c r="G20" s="23">
        <f>G21+G22</f>
        <v>374660</v>
      </c>
    </row>
    <row r="21" spans="1:7" ht="16.5" customHeight="1">
      <c r="A21" s="7" t="s">
        <v>40</v>
      </c>
      <c r="B21" s="2" t="s">
        <v>13</v>
      </c>
      <c r="C21" s="5">
        <v>3</v>
      </c>
      <c r="D21" s="5"/>
      <c r="E21" s="5"/>
      <c r="F21" s="5">
        <v>72820</v>
      </c>
      <c r="G21" s="5">
        <f t="shared" si="2"/>
        <v>218460</v>
      </c>
    </row>
    <row r="22" spans="1:7" ht="16.5" customHeight="1">
      <c r="A22" s="7" t="s">
        <v>195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7" t="s">
        <v>41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6.5" customHeight="1">
      <c r="A24" s="7" t="s">
        <v>42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7" t="s">
        <v>43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7" t="s">
        <v>44</v>
      </c>
      <c r="B26" s="2" t="s">
        <v>17</v>
      </c>
      <c r="C26" s="5">
        <v>1</v>
      </c>
      <c r="D26" s="5">
        <v>71000</v>
      </c>
      <c r="E26" s="5">
        <f t="shared" si="0"/>
        <v>71000</v>
      </c>
      <c r="F26" s="5">
        <v>72820</v>
      </c>
      <c r="G26" s="5">
        <f t="shared" si="2"/>
        <v>72820</v>
      </c>
    </row>
    <row r="27" spans="1:7" ht="16.5" customHeight="1">
      <c r="A27" s="7" t="s">
        <v>45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v>78100</v>
      </c>
      <c r="G27" s="5">
        <f t="shared" si="2"/>
        <v>78100</v>
      </c>
    </row>
    <row r="28" spans="1:7" ht="16.5" customHeight="1">
      <c r="A28" s="7" t="s">
        <v>46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7" t="s">
        <v>47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8.5" customHeight="1">
      <c r="A30" s="7" t="s">
        <v>48</v>
      </c>
      <c r="B30" s="2" t="s">
        <v>23</v>
      </c>
      <c r="C30" s="5">
        <v>1</v>
      </c>
      <c r="D30" s="5">
        <v>66200</v>
      </c>
      <c r="E30" s="5">
        <f t="shared" si="0"/>
        <v>66200</v>
      </c>
      <c r="F30" s="5">
        <v>78100</v>
      </c>
      <c r="G30" s="5">
        <f t="shared" si="2"/>
        <v>78100</v>
      </c>
    </row>
    <row r="31" spans="1:7" ht="23.25" customHeight="1">
      <c r="A31" s="29" t="s">
        <v>21</v>
      </c>
      <c r="B31" s="30"/>
      <c r="C31" s="4">
        <f>C10+C11+C12+C13+C17+C20+C23+C24+C25+C26+C27+C28+C29+C30</f>
        <v>24</v>
      </c>
      <c r="D31" s="4">
        <f>D10+D11+D12+D13+D17+D20+D23+D24+D25+D26+D27+D28+D29+D30</f>
        <v>1184200</v>
      </c>
      <c r="E31" s="4">
        <f>E10+E11+E12+E13+E17+E20+E23+E24+E25+E26+E27+E28+E29+E30</f>
        <v>734000</v>
      </c>
      <c r="F31" s="4"/>
      <c r="G31" s="4">
        <f>G10+G11+G12+G13+G17+G20+G23+G24+G25+G26+G27+G28+G29+G30</f>
        <v>1972960</v>
      </c>
    </row>
    <row r="35" spans="1:6" ht="14.25" customHeight="1">
      <c r="A35" s="28" t="s">
        <v>214</v>
      </c>
      <c r="B35" s="28"/>
      <c r="C35" s="27" t="s">
        <v>215</v>
      </c>
      <c r="D35" s="27"/>
      <c r="E35" s="27"/>
      <c r="F35" s="27"/>
    </row>
  </sheetData>
  <sheetProtection/>
  <mergeCells count="8">
    <mergeCell ref="C35:F35"/>
    <mergeCell ref="C3:G3"/>
    <mergeCell ref="A5:G5"/>
    <mergeCell ref="B7:F7"/>
    <mergeCell ref="A31:B31"/>
    <mergeCell ref="C1:G1"/>
    <mergeCell ref="C2:G2"/>
    <mergeCell ref="A35:B35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F16" sqref="F16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28" t="s">
        <v>100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4" spans="3:4" ht="13.5">
      <c r="C4" s="32"/>
      <c r="D4" s="32"/>
    </row>
    <row r="5" spans="1:7" ht="57" customHeight="1">
      <c r="A5" s="28" t="s">
        <v>87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41.25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 aca="true" t="shared" si="0" ref="E9:E16">C9*D9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66200</v>
      </c>
      <c r="E10" s="5">
        <f t="shared" si="0"/>
        <v>66200</v>
      </c>
      <c r="F10" s="5">
        <f aca="true" t="shared" si="1" ref="F10:F23">D10*110%</f>
        <v>72820</v>
      </c>
      <c r="G10" s="5">
        <f aca="true" t="shared" si="2" ref="G10:G23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238</v>
      </c>
      <c r="C12" s="5">
        <v>0.5</v>
      </c>
      <c r="D12" s="5"/>
      <c r="E12" s="5"/>
      <c r="F12" s="5">
        <v>72820</v>
      </c>
      <c r="G12" s="5">
        <f t="shared" si="2"/>
        <v>36410</v>
      </c>
    </row>
    <row r="13" spans="1:7" ht="21.75" customHeight="1">
      <c r="A13" s="5">
        <v>5</v>
      </c>
      <c r="B13" s="2" t="s">
        <v>76</v>
      </c>
      <c r="C13" s="5">
        <f>C14+C15</f>
        <v>1.5</v>
      </c>
      <c r="D13" s="5"/>
      <c r="E13" s="5"/>
      <c r="F13" s="5"/>
      <c r="G13" s="5">
        <f>G14+G15</f>
        <v>113190</v>
      </c>
    </row>
    <row r="14" spans="1:7" ht="21.75" customHeight="1">
      <c r="A14" s="5">
        <v>5.1</v>
      </c>
      <c r="B14" s="2" t="s">
        <v>76</v>
      </c>
      <c r="C14" s="5">
        <v>0.75</v>
      </c>
      <c r="D14" s="5">
        <v>66200</v>
      </c>
      <c r="E14" s="5">
        <f t="shared" si="0"/>
        <v>49650</v>
      </c>
      <c r="F14" s="5">
        <f t="shared" si="1"/>
        <v>72820</v>
      </c>
      <c r="G14" s="5">
        <f t="shared" si="2"/>
        <v>54615</v>
      </c>
    </row>
    <row r="15" spans="1:7" ht="21.75" customHeight="1">
      <c r="A15" s="5">
        <v>5.2</v>
      </c>
      <c r="B15" s="2" t="s">
        <v>76</v>
      </c>
      <c r="C15" s="5">
        <v>0.75</v>
      </c>
      <c r="D15" s="5">
        <v>71000</v>
      </c>
      <c r="E15" s="5">
        <f t="shared" si="0"/>
        <v>53250</v>
      </c>
      <c r="F15" s="5">
        <f t="shared" si="1"/>
        <v>78100</v>
      </c>
      <c r="G15" s="5">
        <f t="shared" si="2"/>
        <v>58575</v>
      </c>
    </row>
    <row r="16" spans="1:7" ht="21.75" customHeight="1">
      <c r="A16" s="5">
        <v>6</v>
      </c>
      <c r="B16" s="2" t="s">
        <v>20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29" t="s">
        <v>21</v>
      </c>
      <c r="B17" s="30"/>
      <c r="C17" s="13">
        <f>C9+C10+C11+C12+C13+C16</f>
        <v>6</v>
      </c>
      <c r="D17" s="13">
        <f>D9+D10+D11+D12+D13+D16</f>
        <v>293600</v>
      </c>
      <c r="E17" s="13">
        <f>E9+E10+E11+E12+E13+E16</f>
        <v>293600</v>
      </c>
      <c r="F17" s="13"/>
      <c r="G17" s="13">
        <f>G9+G10+G11+G12+G13+G16</f>
        <v>472560</v>
      </c>
    </row>
    <row r="18" spans="1:7" ht="48" customHeight="1">
      <c r="A18" s="4" t="s">
        <v>78</v>
      </c>
      <c r="B18" s="12" t="s">
        <v>79</v>
      </c>
      <c r="C18" s="5"/>
      <c r="D18" s="5"/>
      <c r="E18" s="5"/>
      <c r="F18" s="5"/>
      <c r="G18" s="5"/>
    </row>
    <row r="19" spans="1:7" ht="21.75" customHeight="1">
      <c r="A19" s="5">
        <v>7</v>
      </c>
      <c r="B19" s="2" t="s">
        <v>88</v>
      </c>
      <c r="C19" s="5">
        <v>11</v>
      </c>
      <c r="D19" s="5">
        <v>67100</v>
      </c>
      <c r="E19" s="5">
        <f>C19*D19</f>
        <v>738100</v>
      </c>
      <c r="F19" s="5">
        <f t="shared" si="1"/>
        <v>73810</v>
      </c>
      <c r="G19" s="5">
        <f t="shared" si="2"/>
        <v>811910</v>
      </c>
    </row>
    <row r="20" spans="1:7" ht="21.75" customHeight="1">
      <c r="A20" s="5">
        <v>7.1</v>
      </c>
      <c r="B20" s="2" t="s">
        <v>8</v>
      </c>
      <c r="C20" s="5"/>
      <c r="D20" s="5">
        <v>68000</v>
      </c>
      <c r="E20" s="5"/>
      <c r="F20" s="5">
        <f t="shared" si="1"/>
        <v>74800</v>
      </c>
      <c r="G20" s="5">
        <f t="shared" si="2"/>
        <v>0</v>
      </c>
    </row>
    <row r="21" spans="1:7" ht="21.75" customHeight="1">
      <c r="A21" s="5">
        <v>7.2</v>
      </c>
      <c r="B21" s="2" t="s">
        <v>9</v>
      </c>
      <c r="C21" s="5"/>
      <c r="D21" s="5">
        <v>67100</v>
      </c>
      <c r="E21" s="5"/>
      <c r="F21" s="5">
        <f t="shared" si="1"/>
        <v>73810</v>
      </c>
      <c r="G21" s="5">
        <f t="shared" si="2"/>
        <v>0</v>
      </c>
    </row>
    <row r="22" spans="1:7" ht="21.75" customHeight="1">
      <c r="A22" s="5">
        <v>7.3</v>
      </c>
      <c r="B22" s="2" t="s">
        <v>11</v>
      </c>
      <c r="C22" s="5"/>
      <c r="D22" s="5">
        <v>66200</v>
      </c>
      <c r="E22" s="5"/>
      <c r="F22" s="5">
        <f t="shared" si="1"/>
        <v>72820</v>
      </c>
      <c r="G22" s="5">
        <f t="shared" si="2"/>
        <v>0</v>
      </c>
    </row>
    <row r="23" spans="1:7" ht="21.75" customHeight="1">
      <c r="A23" s="5">
        <v>8</v>
      </c>
      <c r="B23" s="2" t="s">
        <v>88</v>
      </c>
      <c r="C23" s="5">
        <v>10.5</v>
      </c>
      <c r="D23" s="5">
        <v>71000</v>
      </c>
      <c r="E23" s="5">
        <f>D23*C23</f>
        <v>745500</v>
      </c>
      <c r="F23" s="5">
        <f t="shared" si="1"/>
        <v>78100</v>
      </c>
      <c r="G23" s="5">
        <f t="shared" si="2"/>
        <v>820050</v>
      </c>
    </row>
    <row r="24" spans="1:7" ht="21.75" customHeight="1">
      <c r="A24" s="29" t="s">
        <v>21</v>
      </c>
      <c r="B24" s="30"/>
      <c r="C24" s="4">
        <f>C23+C19</f>
        <v>21.5</v>
      </c>
      <c r="D24" s="4"/>
      <c r="E24" s="4">
        <f>E23+E19</f>
        <v>1483600</v>
      </c>
      <c r="F24" s="4"/>
      <c r="G24" s="4">
        <f>G23+G19</f>
        <v>1631960</v>
      </c>
    </row>
    <row r="25" spans="1:7" ht="21.75" customHeight="1">
      <c r="A25" s="29" t="s">
        <v>82</v>
      </c>
      <c r="B25" s="30"/>
      <c r="C25" s="4">
        <f>C24+C17</f>
        <v>27.5</v>
      </c>
      <c r="D25" s="4"/>
      <c r="E25" s="4">
        <f>E24+E17</f>
        <v>1777200</v>
      </c>
      <c r="F25" s="4"/>
      <c r="G25" s="21">
        <f>G24+G17</f>
        <v>2104520</v>
      </c>
    </row>
    <row r="31" spans="1:6" ht="14.25" customHeight="1">
      <c r="A31" s="28" t="s">
        <v>214</v>
      </c>
      <c r="B31" s="28"/>
      <c r="C31" s="27" t="s">
        <v>215</v>
      </c>
      <c r="D31" s="27"/>
      <c r="E31" s="27"/>
      <c r="F31" s="27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7">
      <selection activeCell="A5" sqref="A5:G5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16384" width="9.140625" style="1" customWidth="1"/>
  </cols>
  <sheetData>
    <row r="1" spans="3:7" ht="14.25">
      <c r="C1" s="28" t="s">
        <v>103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57" customHeight="1">
      <c r="A5" s="28" t="s">
        <v>90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.75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66200</v>
      </c>
      <c r="E10" s="5">
        <f>D10*C10</f>
        <v>66200</v>
      </c>
      <c r="F10" s="5">
        <f aca="true" t="shared" si="0" ref="F10:F19">D10*110%</f>
        <v>72820</v>
      </c>
      <c r="G10" s="5">
        <f aca="true" t="shared" si="1" ref="G10:G19">F10*C10</f>
        <v>72820</v>
      </c>
    </row>
    <row r="11" spans="1:7" ht="21.75" customHeight="1">
      <c r="A11" s="5">
        <v>3</v>
      </c>
      <c r="B11" s="2" t="s">
        <v>17</v>
      </c>
      <c r="C11" s="5">
        <v>1</v>
      </c>
      <c r="D11" s="5">
        <v>66200</v>
      </c>
      <c r="E11" s="5">
        <f>D11*C11</f>
        <v>66200</v>
      </c>
      <c r="F11" s="5">
        <f t="shared" si="0"/>
        <v>72820</v>
      </c>
      <c r="G11" s="5">
        <f t="shared" si="1"/>
        <v>72820</v>
      </c>
    </row>
    <row r="12" spans="1:7" ht="21.75" customHeight="1">
      <c r="A12" s="5">
        <v>4</v>
      </c>
      <c r="B12" s="2" t="s">
        <v>76</v>
      </c>
      <c r="C12" s="5">
        <v>1</v>
      </c>
      <c r="D12" s="5">
        <v>66200</v>
      </c>
      <c r="E12" s="5">
        <f>D12*C12</f>
        <v>66200</v>
      </c>
      <c r="F12" s="5">
        <f t="shared" si="0"/>
        <v>72820</v>
      </c>
      <c r="G12" s="5">
        <f t="shared" si="1"/>
        <v>72820</v>
      </c>
    </row>
    <row r="13" spans="1:7" ht="21.75" customHeight="1">
      <c r="A13" s="29" t="s">
        <v>21</v>
      </c>
      <c r="B13" s="30"/>
      <c r="C13" s="13">
        <f>SUM(C9:C12)</f>
        <v>4</v>
      </c>
      <c r="D13" s="4"/>
      <c r="E13" s="4">
        <f>SUM(E9:E12)</f>
        <v>288600</v>
      </c>
      <c r="F13" s="4"/>
      <c r="G13" s="4">
        <f>SUM(G9:G12)</f>
        <v>318460</v>
      </c>
    </row>
    <row r="14" spans="1:7" ht="29.25" customHeight="1">
      <c r="A14" s="4" t="s">
        <v>78</v>
      </c>
      <c r="B14" s="12" t="s">
        <v>79</v>
      </c>
      <c r="C14" s="5"/>
      <c r="D14" s="5"/>
      <c r="E14" s="5"/>
      <c r="F14" s="5"/>
      <c r="G14" s="5"/>
    </row>
    <row r="15" spans="1:7" ht="21.75" customHeight="1">
      <c r="A15" s="5">
        <v>5</v>
      </c>
      <c r="B15" s="2" t="s">
        <v>88</v>
      </c>
      <c r="C15" s="14">
        <v>2</v>
      </c>
      <c r="D15" s="5">
        <v>67100</v>
      </c>
      <c r="E15" s="5">
        <f>D15*C15</f>
        <v>134200</v>
      </c>
      <c r="F15" s="5">
        <f t="shared" si="0"/>
        <v>73810</v>
      </c>
      <c r="G15" s="5">
        <f t="shared" si="1"/>
        <v>147620</v>
      </c>
    </row>
    <row r="16" spans="1:7" ht="21.75" customHeight="1">
      <c r="A16" s="5">
        <v>5.1</v>
      </c>
      <c r="B16" s="2" t="s">
        <v>8</v>
      </c>
      <c r="C16" s="14"/>
      <c r="D16" s="5">
        <v>68000</v>
      </c>
      <c r="E16" s="5"/>
      <c r="F16" s="5">
        <f t="shared" si="0"/>
        <v>74800</v>
      </c>
      <c r="G16" s="5">
        <f t="shared" si="1"/>
        <v>0</v>
      </c>
    </row>
    <row r="17" spans="1:7" ht="21.75" customHeight="1">
      <c r="A17" s="5">
        <v>5.2</v>
      </c>
      <c r="B17" s="2" t="s">
        <v>9</v>
      </c>
      <c r="C17" s="14"/>
      <c r="D17" s="5">
        <v>67100</v>
      </c>
      <c r="E17" s="5"/>
      <c r="F17" s="5">
        <f t="shared" si="0"/>
        <v>73810</v>
      </c>
      <c r="G17" s="5">
        <f t="shared" si="1"/>
        <v>0</v>
      </c>
    </row>
    <row r="18" spans="1:7" ht="21.75" customHeight="1">
      <c r="A18" s="5">
        <v>5.3</v>
      </c>
      <c r="B18" s="2" t="s">
        <v>11</v>
      </c>
      <c r="C18" s="14"/>
      <c r="D18" s="5">
        <v>66200</v>
      </c>
      <c r="E18" s="5"/>
      <c r="F18" s="5">
        <f t="shared" si="0"/>
        <v>72820</v>
      </c>
      <c r="G18" s="5">
        <f t="shared" si="1"/>
        <v>0</v>
      </c>
    </row>
    <row r="19" spans="1:7" ht="21.75" customHeight="1">
      <c r="A19" s="5">
        <v>6</v>
      </c>
      <c r="B19" s="2" t="s">
        <v>88</v>
      </c>
      <c r="C19" s="14">
        <v>4</v>
      </c>
      <c r="D19" s="5">
        <v>71000</v>
      </c>
      <c r="E19" s="5">
        <f>D19*C19</f>
        <v>284000</v>
      </c>
      <c r="F19" s="5">
        <f t="shared" si="0"/>
        <v>78100</v>
      </c>
      <c r="G19" s="5">
        <f t="shared" si="1"/>
        <v>312400</v>
      </c>
    </row>
    <row r="20" spans="1:7" ht="21.75" customHeight="1">
      <c r="A20" s="29" t="s">
        <v>21</v>
      </c>
      <c r="B20" s="30"/>
      <c r="C20" s="13">
        <f>C19+C15</f>
        <v>6</v>
      </c>
      <c r="D20" s="4"/>
      <c r="E20" s="4">
        <f>E19+E15</f>
        <v>418200</v>
      </c>
      <c r="F20" s="4"/>
      <c r="G20" s="4">
        <f>G19+G15</f>
        <v>460020</v>
      </c>
    </row>
    <row r="21" spans="1:7" ht="21.75" customHeight="1">
      <c r="A21" s="29" t="s">
        <v>82</v>
      </c>
      <c r="B21" s="30"/>
      <c r="C21" s="13">
        <f>C20+C13</f>
        <v>10</v>
      </c>
      <c r="D21" s="4"/>
      <c r="E21" s="4">
        <f>E20+E13</f>
        <v>706800</v>
      </c>
      <c r="F21" s="4"/>
      <c r="G21" s="4">
        <f>G20+G13</f>
        <v>778480</v>
      </c>
    </row>
    <row r="25" spans="1:6" ht="14.25" customHeight="1">
      <c r="A25" s="28" t="s">
        <v>214</v>
      </c>
      <c r="B25" s="28"/>
      <c r="C25" s="27" t="s">
        <v>215</v>
      </c>
      <c r="D25" s="27"/>
      <c r="E25" s="27"/>
      <c r="F25" s="27"/>
    </row>
  </sheetData>
  <sheetProtection/>
  <mergeCells count="9">
    <mergeCell ref="A25:B25"/>
    <mergeCell ref="C25:F25"/>
    <mergeCell ref="A21:B21"/>
    <mergeCell ref="C1:G1"/>
    <mergeCell ref="C2:G2"/>
    <mergeCell ref="C3:G3"/>
    <mergeCell ref="A5:G5"/>
    <mergeCell ref="A13:B13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F15" sqref="F15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28" t="s">
        <v>107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259</v>
      </c>
      <c r="D3" s="28"/>
      <c r="E3" s="28"/>
      <c r="F3" s="28"/>
      <c r="G3" s="28"/>
    </row>
    <row r="5" spans="1:7" ht="57" customHeight="1">
      <c r="A5" s="28" t="s">
        <v>92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.75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237</v>
      </c>
      <c r="C10" s="5">
        <v>1</v>
      </c>
      <c r="D10" s="5">
        <v>70000</v>
      </c>
      <c r="E10" s="5">
        <f aca="true" t="shared" si="0" ref="E10:E16">D10*C10</f>
        <v>70000</v>
      </c>
      <c r="F10" s="5">
        <v>80000</v>
      </c>
      <c r="G10" s="5">
        <f aca="true" t="shared" si="1" ref="G10:G16">F10*C10</f>
        <v>80000</v>
      </c>
    </row>
    <row r="11" spans="1:7" ht="21.75" customHeight="1">
      <c r="A11" s="5">
        <v>3</v>
      </c>
      <c r="B11" s="2" t="s">
        <v>227</v>
      </c>
      <c r="C11" s="5">
        <v>1</v>
      </c>
      <c r="D11" s="5"/>
      <c r="E11" s="5"/>
      <c r="F11" s="5">
        <v>78100</v>
      </c>
      <c r="G11" s="5">
        <f t="shared" si="1"/>
        <v>78100</v>
      </c>
    </row>
    <row r="12" spans="1:7" ht="21.75" customHeight="1">
      <c r="A12" s="5">
        <v>4</v>
      </c>
      <c r="B12" s="2" t="s">
        <v>69</v>
      </c>
      <c r="C12" s="5">
        <v>1</v>
      </c>
      <c r="D12" s="5">
        <v>66200</v>
      </c>
      <c r="E12" s="5">
        <f t="shared" si="0"/>
        <v>66200</v>
      </c>
      <c r="F12" s="5">
        <f aca="true" t="shared" si="2" ref="F12:F23">D12*110%</f>
        <v>72820</v>
      </c>
      <c r="G12" s="5">
        <f t="shared" si="1"/>
        <v>72820</v>
      </c>
    </row>
    <row r="13" spans="1:7" ht="21.75" customHeight="1">
      <c r="A13" s="5">
        <v>5</v>
      </c>
      <c r="B13" s="2" t="s">
        <v>14</v>
      </c>
      <c r="C13" s="5">
        <v>1</v>
      </c>
      <c r="D13" s="5">
        <v>66200</v>
      </c>
      <c r="E13" s="5">
        <f t="shared" si="0"/>
        <v>66200</v>
      </c>
      <c r="F13" s="5">
        <f t="shared" si="2"/>
        <v>72820</v>
      </c>
      <c r="G13" s="5">
        <f t="shared" si="1"/>
        <v>72820</v>
      </c>
    </row>
    <row r="14" spans="1:7" ht="21.75" customHeight="1">
      <c r="A14" s="5">
        <v>6</v>
      </c>
      <c r="B14" s="2" t="s">
        <v>255</v>
      </c>
      <c r="C14" s="5">
        <v>1</v>
      </c>
      <c r="D14" s="5"/>
      <c r="E14" s="5"/>
      <c r="F14" s="5">
        <v>78100</v>
      </c>
      <c r="G14" s="5">
        <f t="shared" si="1"/>
        <v>78100</v>
      </c>
    </row>
    <row r="15" spans="1:7" ht="21.75" customHeight="1">
      <c r="A15" s="5">
        <v>7</v>
      </c>
      <c r="B15" s="2" t="s">
        <v>17</v>
      </c>
      <c r="C15" s="5">
        <v>1</v>
      </c>
      <c r="D15" s="5">
        <v>66200</v>
      </c>
      <c r="E15" s="5">
        <f t="shared" si="0"/>
        <v>66200</v>
      </c>
      <c r="F15" s="5">
        <f t="shared" si="2"/>
        <v>72820</v>
      </c>
      <c r="G15" s="5">
        <f t="shared" si="1"/>
        <v>72820</v>
      </c>
    </row>
    <row r="16" spans="1:7" ht="21.75" customHeight="1">
      <c r="A16" s="5">
        <v>8</v>
      </c>
      <c r="B16" s="2" t="s">
        <v>76</v>
      </c>
      <c r="C16" s="5">
        <v>1</v>
      </c>
      <c r="D16" s="5">
        <v>66200</v>
      </c>
      <c r="E16" s="5">
        <f t="shared" si="0"/>
        <v>66200</v>
      </c>
      <c r="F16" s="5">
        <v>78100</v>
      </c>
      <c r="G16" s="5">
        <f t="shared" si="1"/>
        <v>78100</v>
      </c>
    </row>
    <row r="17" spans="1:7" ht="21.75" customHeight="1">
      <c r="A17" s="29" t="s">
        <v>21</v>
      </c>
      <c r="B17" s="30"/>
      <c r="C17" s="13">
        <f>SUM(C9:C16)</f>
        <v>8</v>
      </c>
      <c r="D17" s="4"/>
      <c r="E17" s="4">
        <f>SUM(E9:E16)</f>
        <v>429800</v>
      </c>
      <c r="F17" s="4"/>
      <c r="G17" s="4">
        <f>SUM(G9:G16)</f>
        <v>637260</v>
      </c>
    </row>
    <row r="18" spans="1:7" ht="29.25" customHeight="1">
      <c r="A18" s="4" t="s">
        <v>78</v>
      </c>
      <c r="B18" s="12" t="s">
        <v>79</v>
      </c>
      <c r="C18" s="5"/>
      <c r="D18" s="5"/>
      <c r="E18" s="5"/>
      <c r="F18" s="5"/>
      <c r="G18" s="5"/>
    </row>
    <row r="19" spans="1:7" ht="21.75" customHeight="1">
      <c r="A19" s="5">
        <v>9</v>
      </c>
      <c r="B19" s="2" t="s">
        <v>95</v>
      </c>
      <c r="C19" s="14">
        <v>5</v>
      </c>
      <c r="D19" s="5">
        <v>67100</v>
      </c>
      <c r="E19" s="5">
        <f>D19*C19</f>
        <v>335500</v>
      </c>
      <c r="F19" s="5">
        <f t="shared" si="2"/>
        <v>73810</v>
      </c>
      <c r="G19" s="5">
        <f>F19*C19</f>
        <v>369050</v>
      </c>
    </row>
    <row r="20" spans="1:7" ht="21.75" customHeight="1">
      <c r="A20" s="7">
        <v>9.1</v>
      </c>
      <c r="B20" s="2" t="s">
        <v>8</v>
      </c>
      <c r="C20" s="14"/>
      <c r="D20" s="5">
        <v>68000</v>
      </c>
      <c r="E20" s="5"/>
      <c r="F20" s="5">
        <f t="shared" si="2"/>
        <v>74800</v>
      </c>
      <c r="G20" s="5">
        <f>F20*C20</f>
        <v>0</v>
      </c>
    </row>
    <row r="21" spans="1:7" ht="21.75" customHeight="1">
      <c r="A21" s="7">
        <v>9.2</v>
      </c>
      <c r="B21" s="2" t="s">
        <v>9</v>
      </c>
      <c r="C21" s="14"/>
      <c r="D21" s="5">
        <v>67100</v>
      </c>
      <c r="E21" s="5"/>
      <c r="F21" s="5">
        <f t="shared" si="2"/>
        <v>73810</v>
      </c>
      <c r="G21" s="5">
        <f>F21*C21</f>
        <v>0</v>
      </c>
    </row>
    <row r="22" spans="1:7" ht="21.75" customHeight="1">
      <c r="A22" s="7" t="s">
        <v>256</v>
      </c>
      <c r="B22" s="2" t="s">
        <v>11</v>
      </c>
      <c r="C22" s="14"/>
      <c r="D22" s="5">
        <v>66200</v>
      </c>
      <c r="E22" s="5"/>
      <c r="F22" s="5">
        <f t="shared" si="2"/>
        <v>72820</v>
      </c>
      <c r="G22" s="5">
        <f>F22*C22</f>
        <v>0</v>
      </c>
    </row>
    <row r="23" spans="1:7" ht="21.75" customHeight="1">
      <c r="A23" s="7" t="s">
        <v>44</v>
      </c>
      <c r="B23" s="2" t="s">
        <v>95</v>
      </c>
      <c r="C23" s="14">
        <v>6</v>
      </c>
      <c r="D23" s="5">
        <v>71000</v>
      </c>
      <c r="E23" s="5">
        <f>D23*C23</f>
        <v>426000</v>
      </c>
      <c r="F23" s="5">
        <f t="shared" si="2"/>
        <v>78100</v>
      </c>
      <c r="G23" s="5">
        <f>F23*C23</f>
        <v>468600</v>
      </c>
    </row>
    <row r="24" spans="1:7" ht="21.75" customHeight="1">
      <c r="A24" s="29" t="s">
        <v>21</v>
      </c>
      <c r="B24" s="30"/>
      <c r="C24" s="13">
        <f>C23+C19</f>
        <v>11</v>
      </c>
      <c r="D24" s="4"/>
      <c r="E24" s="4">
        <f>E23+E19</f>
        <v>761500</v>
      </c>
      <c r="F24" s="4"/>
      <c r="G24" s="4">
        <f>G23+G19</f>
        <v>837650</v>
      </c>
    </row>
    <row r="25" spans="1:7" ht="21.75" customHeight="1">
      <c r="A25" s="29" t="s">
        <v>82</v>
      </c>
      <c r="B25" s="30"/>
      <c r="C25" s="13">
        <f>C24+C17</f>
        <v>19</v>
      </c>
      <c r="D25" s="4"/>
      <c r="E25" s="4">
        <f>E24+E17</f>
        <v>1191300</v>
      </c>
      <c r="F25" s="4"/>
      <c r="G25" s="21">
        <f>G24+G17</f>
        <v>1474910</v>
      </c>
    </row>
    <row r="30" spans="1:6" ht="14.25" customHeight="1">
      <c r="A30" s="28" t="s">
        <v>214</v>
      </c>
      <c r="B30" s="28"/>
      <c r="C30" s="27" t="s">
        <v>215</v>
      </c>
      <c r="D30" s="27"/>
      <c r="E30" s="27"/>
      <c r="F30" s="27"/>
    </row>
  </sheetData>
  <sheetProtection/>
  <mergeCells count="9">
    <mergeCell ref="A30:B30"/>
    <mergeCell ref="C30:F30"/>
    <mergeCell ref="A25:B25"/>
    <mergeCell ref="C1:G1"/>
    <mergeCell ref="C2:G2"/>
    <mergeCell ref="C3:G3"/>
    <mergeCell ref="A5:G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C15" sqref="C15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28" t="s">
        <v>115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253</v>
      </c>
      <c r="D3" s="28"/>
      <c r="E3" s="28"/>
      <c r="F3" s="28"/>
      <c r="G3" s="28"/>
    </row>
    <row r="4" spans="3:5" ht="29.25" customHeight="1">
      <c r="C4" s="32"/>
      <c r="D4" s="32"/>
      <c r="E4" s="32"/>
    </row>
    <row r="5" spans="1:7" ht="57" customHeight="1">
      <c r="A5" s="28" t="s">
        <v>97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.75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71000</v>
      </c>
      <c r="E10" s="5">
        <f aca="true" t="shared" si="0" ref="E10:E19">D10*C10</f>
        <v>71000</v>
      </c>
      <c r="F10" s="5">
        <f aca="true" t="shared" si="1" ref="F10:F26">D10*110%</f>
        <v>78100</v>
      </c>
      <c r="G10" s="5">
        <f aca="true" t="shared" si="2" ref="G10:G19">F10*C10</f>
        <v>78100</v>
      </c>
    </row>
    <row r="11" spans="1:7" ht="21.75" customHeight="1">
      <c r="A11" s="5">
        <v>3</v>
      </c>
      <c r="B11" s="2" t="s">
        <v>99</v>
      </c>
      <c r="C11" s="5">
        <v>1</v>
      </c>
      <c r="D11" s="5">
        <v>71000</v>
      </c>
      <c r="E11" s="5">
        <f t="shared" si="0"/>
        <v>71000</v>
      </c>
      <c r="F11" s="5">
        <f t="shared" si="1"/>
        <v>78100</v>
      </c>
      <c r="G11" s="5">
        <f t="shared" si="2"/>
        <v>78100</v>
      </c>
    </row>
    <row r="12" spans="1:7" ht="21.75" customHeight="1">
      <c r="A12" s="5">
        <v>4</v>
      </c>
      <c r="B12" s="2" t="s">
        <v>94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5</v>
      </c>
      <c r="B13" s="2" t="s">
        <v>17</v>
      </c>
      <c r="C13" s="5">
        <v>1</v>
      </c>
      <c r="D13" s="5">
        <v>66200</v>
      </c>
      <c r="E13" s="5">
        <f t="shared" si="0"/>
        <v>66200</v>
      </c>
      <c r="F13" s="5">
        <v>78100</v>
      </c>
      <c r="G13" s="5">
        <f t="shared" si="2"/>
        <v>78100</v>
      </c>
    </row>
    <row r="14" spans="1:7" ht="21.75" customHeight="1">
      <c r="A14" s="5">
        <v>6</v>
      </c>
      <c r="B14" s="2" t="s">
        <v>262</v>
      </c>
      <c r="C14" s="5">
        <v>1</v>
      </c>
      <c r="D14" s="5">
        <v>71000</v>
      </c>
      <c r="E14" s="5">
        <f t="shared" si="0"/>
        <v>71000</v>
      </c>
      <c r="F14" s="5">
        <f t="shared" si="1"/>
        <v>78100</v>
      </c>
      <c r="G14" s="5">
        <f t="shared" si="2"/>
        <v>78100</v>
      </c>
    </row>
    <row r="15" spans="1:7" ht="21.75" customHeight="1">
      <c r="A15" s="5">
        <v>7</v>
      </c>
      <c r="B15" s="2" t="s">
        <v>197</v>
      </c>
      <c r="C15" s="5">
        <f>C16+C17</f>
        <v>2</v>
      </c>
      <c r="D15" s="5"/>
      <c r="E15" s="5"/>
      <c r="F15" s="5"/>
      <c r="G15" s="5">
        <f>G16+G17</f>
        <v>150920</v>
      </c>
    </row>
    <row r="16" spans="1:7" ht="21.75" customHeight="1">
      <c r="A16" s="5">
        <v>7.1</v>
      </c>
      <c r="B16" s="2" t="s">
        <v>18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7.2</v>
      </c>
      <c r="B17" s="2" t="s">
        <v>18</v>
      </c>
      <c r="C17" s="5">
        <v>1</v>
      </c>
      <c r="D17" s="5">
        <v>71000</v>
      </c>
      <c r="E17" s="5">
        <f t="shared" si="0"/>
        <v>71000</v>
      </c>
      <c r="F17" s="5">
        <f t="shared" si="1"/>
        <v>78100</v>
      </c>
      <c r="G17" s="5">
        <f t="shared" si="2"/>
        <v>78100</v>
      </c>
    </row>
    <row r="18" spans="1:7" ht="21.75" customHeight="1">
      <c r="A18" s="5">
        <v>8</v>
      </c>
      <c r="B18" s="2" t="s">
        <v>76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.75" customHeight="1">
      <c r="A19" s="5">
        <v>9</v>
      </c>
      <c r="B19" s="2" t="s">
        <v>20</v>
      </c>
      <c r="C19" s="5">
        <v>2</v>
      </c>
      <c r="D19" s="5">
        <v>66200</v>
      </c>
      <c r="E19" s="5">
        <f t="shared" si="0"/>
        <v>132400</v>
      </c>
      <c r="F19" s="5">
        <f t="shared" si="1"/>
        <v>72820</v>
      </c>
      <c r="G19" s="5">
        <f t="shared" si="2"/>
        <v>145640</v>
      </c>
    </row>
    <row r="20" spans="1:7" ht="21.75" customHeight="1">
      <c r="A20" s="29" t="s">
        <v>21</v>
      </c>
      <c r="B20" s="30"/>
      <c r="C20" s="13">
        <f>SUM(C9:C19)-C15</f>
        <v>11</v>
      </c>
      <c r="D20" s="4"/>
      <c r="E20" s="4">
        <f>SUM(E9:E19)</f>
        <v>776200</v>
      </c>
      <c r="F20" s="4"/>
      <c r="G20" s="4">
        <f>SUM(G9:G19)-G15</f>
        <v>859100</v>
      </c>
    </row>
    <row r="21" spans="1:7" ht="29.25" customHeight="1">
      <c r="A21" s="4" t="s">
        <v>78</v>
      </c>
      <c r="B21" s="12" t="s">
        <v>79</v>
      </c>
      <c r="C21" s="5"/>
      <c r="D21" s="5"/>
      <c r="E21" s="5"/>
      <c r="F21" s="5"/>
      <c r="G21" s="5"/>
    </row>
    <row r="22" spans="1:7" ht="21.75" customHeight="1">
      <c r="A22" s="5">
        <v>10</v>
      </c>
      <c r="B22" s="2" t="s">
        <v>95</v>
      </c>
      <c r="C22" s="14">
        <v>3</v>
      </c>
      <c r="D22" s="5">
        <v>67100</v>
      </c>
      <c r="E22" s="5">
        <f>D22*C22</f>
        <v>201300</v>
      </c>
      <c r="F22" s="5">
        <f t="shared" si="1"/>
        <v>73810</v>
      </c>
      <c r="G22" s="5">
        <f>F22*C22</f>
        <v>221430</v>
      </c>
    </row>
    <row r="23" spans="1:7" ht="21.75" customHeight="1">
      <c r="A23" s="5">
        <v>10.1</v>
      </c>
      <c r="B23" s="2" t="s">
        <v>8</v>
      </c>
      <c r="C23" s="14"/>
      <c r="D23" s="5">
        <v>68000</v>
      </c>
      <c r="E23" s="5"/>
      <c r="F23" s="5">
        <f t="shared" si="1"/>
        <v>74800</v>
      </c>
      <c r="G23" s="5">
        <f>F23*C23</f>
        <v>0</v>
      </c>
    </row>
    <row r="24" spans="1:7" ht="21.75" customHeight="1">
      <c r="A24" s="5">
        <v>10.2</v>
      </c>
      <c r="B24" s="2" t="s">
        <v>9</v>
      </c>
      <c r="C24" s="14"/>
      <c r="D24" s="5">
        <v>67100</v>
      </c>
      <c r="E24" s="5"/>
      <c r="F24" s="5">
        <f t="shared" si="1"/>
        <v>73810</v>
      </c>
      <c r="G24" s="5">
        <f>F24*C24</f>
        <v>0</v>
      </c>
    </row>
    <row r="25" spans="1:7" ht="21.75" customHeight="1">
      <c r="A25" s="5">
        <v>10.3</v>
      </c>
      <c r="B25" s="2" t="s">
        <v>11</v>
      </c>
      <c r="C25" s="14"/>
      <c r="D25" s="5">
        <v>66200</v>
      </c>
      <c r="E25" s="5"/>
      <c r="F25" s="5">
        <f t="shared" si="1"/>
        <v>72820</v>
      </c>
      <c r="G25" s="5">
        <f>F25*C25</f>
        <v>0</v>
      </c>
    </row>
    <row r="26" spans="1:7" ht="21.75" customHeight="1">
      <c r="A26" s="5">
        <v>11</v>
      </c>
      <c r="B26" s="2" t="s">
        <v>95</v>
      </c>
      <c r="C26" s="14">
        <v>6</v>
      </c>
      <c r="D26" s="5">
        <v>71000</v>
      </c>
      <c r="E26" s="5">
        <f>D26*C26</f>
        <v>426000</v>
      </c>
      <c r="F26" s="5">
        <f t="shared" si="1"/>
        <v>78100</v>
      </c>
      <c r="G26" s="5">
        <f>F26*C26</f>
        <v>468600</v>
      </c>
    </row>
    <row r="27" spans="1:7" ht="21.75" customHeight="1">
      <c r="A27" s="29" t="s">
        <v>21</v>
      </c>
      <c r="B27" s="30"/>
      <c r="C27" s="13">
        <v>9</v>
      </c>
      <c r="D27" s="4"/>
      <c r="E27" s="4">
        <f>E26+E22</f>
        <v>627300</v>
      </c>
      <c r="F27" s="4"/>
      <c r="G27" s="4">
        <f>G26+G22</f>
        <v>690030</v>
      </c>
    </row>
    <row r="28" spans="1:7" ht="21.75" customHeight="1">
      <c r="A28" s="29" t="s">
        <v>82</v>
      </c>
      <c r="B28" s="30"/>
      <c r="C28" s="13">
        <f>C27+C20</f>
        <v>20</v>
      </c>
      <c r="D28" s="4"/>
      <c r="E28" s="4">
        <f>E27+E20</f>
        <v>1403500</v>
      </c>
      <c r="F28" s="4"/>
      <c r="G28" s="21">
        <f>G27+G20</f>
        <v>1549130</v>
      </c>
    </row>
    <row r="33" spans="1:6" ht="14.25" customHeight="1">
      <c r="A33" s="28" t="s">
        <v>214</v>
      </c>
      <c r="B33" s="28"/>
      <c r="C33" s="27" t="s">
        <v>215</v>
      </c>
      <c r="D33" s="27"/>
      <c r="E33" s="27"/>
      <c r="F33" s="27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F21" sqref="F21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28" t="s">
        <v>118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57" customHeight="1">
      <c r="A5" s="28" t="s">
        <v>101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.75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95000</v>
      </c>
      <c r="E9" s="5">
        <f>D9*C9</f>
        <v>95000</v>
      </c>
      <c r="F9" s="5">
        <f>D9*110%</f>
        <v>104500.00000000001</v>
      </c>
      <c r="G9" s="5">
        <f>F9*C9</f>
        <v>104500.00000000001</v>
      </c>
    </row>
    <row r="10" spans="1:7" ht="21.75" customHeight="1">
      <c r="A10" s="5">
        <v>2</v>
      </c>
      <c r="B10" s="2" t="s">
        <v>69</v>
      </c>
      <c r="C10" s="5">
        <v>1</v>
      </c>
      <c r="D10" s="5">
        <v>71000</v>
      </c>
      <c r="E10" s="5">
        <f aca="true" t="shared" si="0" ref="E10:E19">D10*C10</f>
        <v>71000</v>
      </c>
      <c r="F10" s="5">
        <f aca="true" t="shared" si="1" ref="F10:F26">D10*110%</f>
        <v>78100</v>
      </c>
      <c r="G10" s="5">
        <f aca="true" t="shared" si="2" ref="G10:G19">F10*C10</f>
        <v>78100</v>
      </c>
    </row>
    <row r="11" spans="1:7" ht="21.75" customHeight="1">
      <c r="A11" s="5">
        <v>3</v>
      </c>
      <c r="B11" s="2" t="s">
        <v>99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.75" customHeight="1">
      <c r="A12" s="5">
        <v>4</v>
      </c>
      <c r="B12" s="2" t="s">
        <v>94</v>
      </c>
      <c r="C12" s="5">
        <v>1.5</v>
      </c>
      <c r="D12" s="5">
        <v>66200</v>
      </c>
      <c r="E12" s="5">
        <f t="shared" si="0"/>
        <v>99300</v>
      </c>
      <c r="F12" s="5">
        <f t="shared" si="1"/>
        <v>72820</v>
      </c>
      <c r="G12" s="5">
        <f t="shared" si="2"/>
        <v>109230</v>
      </c>
    </row>
    <row r="13" spans="1:7" ht="21.75" customHeight="1">
      <c r="A13" s="5">
        <v>5</v>
      </c>
      <c r="B13" s="2" t="s">
        <v>102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 t="shared" si="0"/>
        <v>66200</v>
      </c>
      <c r="F14" s="5">
        <f t="shared" si="1"/>
        <v>72820</v>
      </c>
      <c r="G14" s="5">
        <f t="shared" si="2"/>
        <v>72820</v>
      </c>
    </row>
    <row r="15" spans="1:7" ht="21.75" customHeight="1">
      <c r="A15" s="5">
        <v>7</v>
      </c>
      <c r="B15" s="2" t="s">
        <v>263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21.75" customHeight="1">
      <c r="A16" s="5">
        <v>8</v>
      </c>
      <c r="B16" s="2" t="s">
        <v>76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.75" customHeight="1">
      <c r="A17" s="5">
        <v>9</v>
      </c>
      <c r="B17" s="2" t="s">
        <v>200</v>
      </c>
      <c r="C17" s="5">
        <f>C18+C19</f>
        <v>2</v>
      </c>
      <c r="D17" s="5"/>
      <c r="E17" s="5"/>
      <c r="F17" s="5"/>
      <c r="G17" s="5">
        <f>G18+G19</f>
        <v>150920</v>
      </c>
    </row>
    <row r="18" spans="1:7" ht="21.75" customHeight="1">
      <c r="A18" s="5">
        <v>9.1</v>
      </c>
      <c r="B18" s="2" t="s">
        <v>20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.75" customHeight="1">
      <c r="A19" s="5">
        <v>9.2</v>
      </c>
      <c r="B19" s="2" t="s">
        <v>20</v>
      </c>
      <c r="C19" s="5">
        <v>1</v>
      </c>
      <c r="D19" s="5">
        <v>71000</v>
      </c>
      <c r="E19" s="5">
        <f t="shared" si="0"/>
        <v>71000</v>
      </c>
      <c r="F19" s="5">
        <f t="shared" si="1"/>
        <v>78100</v>
      </c>
      <c r="G19" s="5">
        <f t="shared" si="2"/>
        <v>78100</v>
      </c>
    </row>
    <row r="20" spans="1:7" ht="21.75" customHeight="1">
      <c r="A20" s="29" t="s">
        <v>21</v>
      </c>
      <c r="B20" s="30"/>
      <c r="C20" s="15">
        <f>SUM(C9:C19)-C17</f>
        <v>10.5</v>
      </c>
      <c r="D20" s="4"/>
      <c r="E20" s="4">
        <f>SUM(E9:E19)</f>
        <v>733500</v>
      </c>
      <c r="F20" s="4"/>
      <c r="G20" s="4">
        <f>SUM(G9:G19)-G17</f>
        <v>806850</v>
      </c>
    </row>
    <row r="21" spans="1:7" ht="29.25" customHeight="1">
      <c r="A21" s="4" t="s">
        <v>78</v>
      </c>
      <c r="B21" s="12" t="s">
        <v>79</v>
      </c>
      <c r="C21" s="5"/>
      <c r="D21" s="5"/>
      <c r="E21" s="5"/>
      <c r="F21" s="5"/>
      <c r="G21" s="5"/>
    </row>
    <row r="22" spans="1:7" ht="21.75" customHeight="1">
      <c r="A22" s="5">
        <v>10</v>
      </c>
      <c r="B22" s="2" t="s">
        <v>95</v>
      </c>
      <c r="C22" s="14">
        <v>7</v>
      </c>
      <c r="D22" s="5">
        <v>67100</v>
      </c>
      <c r="E22" s="5">
        <f>D22*C22</f>
        <v>469700</v>
      </c>
      <c r="F22" s="5">
        <f t="shared" si="1"/>
        <v>73810</v>
      </c>
      <c r="G22" s="5">
        <f>F22*C22</f>
        <v>516670</v>
      </c>
    </row>
    <row r="23" spans="1:7" ht="21.75" customHeight="1">
      <c r="A23" s="5">
        <v>10.1</v>
      </c>
      <c r="B23" s="2" t="s">
        <v>8</v>
      </c>
      <c r="C23" s="14"/>
      <c r="D23" s="5">
        <v>68000</v>
      </c>
      <c r="E23" s="5"/>
      <c r="F23" s="5">
        <f t="shared" si="1"/>
        <v>74800</v>
      </c>
      <c r="G23" s="5">
        <f>F23*C23</f>
        <v>0</v>
      </c>
    </row>
    <row r="24" spans="1:7" ht="21.75" customHeight="1">
      <c r="A24" s="5">
        <v>10.2</v>
      </c>
      <c r="B24" s="2" t="s">
        <v>9</v>
      </c>
      <c r="C24" s="14"/>
      <c r="D24" s="5">
        <v>67100</v>
      </c>
      <c r="E24" s="5"/>
      <c r="F24" s="5">
        <f t="shared" si="1"/>
        <v>73810</v>
      </c>
      <c r="G24" s="5">
        <f>F24*C24</f>
        <v>0</v>
      </c>
    </row>
    <row r="25" spans="1:7" ht="21.75" customHeight="1">
      <c r="A25" s="5">
        <v>10.3</v>
      </c>
      <c r="B25" s="2" t="s">
        <v>11</v>
      </c>
      <c r="C25" s="14"/>
      <c r="D25" s="5">
        <v>66200</v>
      </c>
      <c r="E25" s="5"/>
      <c r="F25" s="5">
        <f t="shared" si="1"/>
        <v>72820</v>
      </c>
      <c r="G25" s="5">
        <f>F25*C25</f>
        <v>0</v>
      </c>
    </row>
    <row r="26" spans="1:7" ht="21.75" customHeight="1">
      <c r="A26" s="5">
        <v>11</v>
      </c>
      <c r="B26" s="2" t="s">
        <v>95</v>
      </c>
      <c r="C26" s="14">
        <v>5</v>
      </c>
      <c r="D26" s="5">
        <v>71000</v>
      </c>
      <c r="E26" s="5">
        <f>D26*C26</f>
        <v>355000</v>
      </c>
      <c r="F26" s="5">
        <f t="shared" si="1"/>
        <v>78100</v>
      </c>
      <c r="G26" s="5">
        <f>F26*C26</f>
        <v>390500</v>
      </c>
    </row>
    <row r="27" spans="1:7" ht="21.75" customHeight="1">
      <c r="A27" s="29" t="s">
        <v>21</v>
      </c>
      <c r="B27" s="30"/>
      <c r="C27" s="13">
        <f>C26+C22</f>
        <v>12</v>
      </c>
      <c r="D27" s="4"/>
      <c r="E27" s="4">
        <f>E26+E22</f>
        <v>824700</v>
      </c>
      <c r="F27" s="4"/>
      <c r="G27" s="4">
        <f>G26+G22</f>
        <v>907170</v>
      </c>
    </row>
    <row r="28" spans="1:7" ht="21.75" customHeight="1">
      <c r="A28" s="29" t="s">
        <v>82</v>
      </c>
      <c r="B28" s="30"/>
      <c r="C28" s="15">
        <f>C27+C20</f>
        <v>22.5</v>
      </c>
      <c r="D28" s="4"/>
      <c r="E28" s="4">
        <f>E27+E20</f>
        <v>1558200</v>
      </c>
      <c r="F28" s="4"/>
      <c r="G28" s="21">
        <f>G27+G20</f>
        <v>1714020</v>
      </c>
    </row>
    <row r="34" spans="1:6" ht="14.25" customHeight="1">
      <c r="A34" s="28" t="s">
        <v>214</v>
      </c>
      <c r="B34" s="28"/>
      <c r="C34" s="27" t="s">
        <v>215</v>
      </c>
      <c r="D34" s="27"/>
      <c r="E34" s="27"/>
      <c r="F34" s="27"/>
    </row>
  </sheetData>
  <sheetProtection/>
  <mergeCells count="9">
    <mergeCell ref="A34:B34"/>
    <mergeCell ref="C34:F34"/>
    <mergeCell ref="A28:B28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22">
      <selection activeCell="B23" sqref="B2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28" t="s">
        <v>125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56.25" customHeight="1">
      <c r="A5" s="28" t="s">
        <v>104</v>
      </c>
      <c r="B5" s="28"/>
      <c r="C5" s="28"/>
      <c r="D5" s="28"/>
      <c r="E5" s="28"/>
      <c r="F5" s="28"/>
      <c r="G5" s="28"/>
    </row>
    <row r="6" ht="21" customHeight="1"/>
    <row r="7" spans="1:7" ht="34.5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" customHeight="1">
      <c r="A8" s="4" t="s">
        <v>74</v>
      </c>
      <c r="B8" s="12" t="s">
        <v>75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6</v>
      </c>
      <c r="C9" s="5">
        <v>1</v>
      </c>
      <c r="D9" s="5">
        <v>90000</v>
      </c>
      <c r="E9" s="5">
        <f>D9*C9</f>
        <v>90000</v>
      </c>
      <c r="F9" s="5">
        <v>100000</v>
      </c>
      <c r="G9" s="5">
        <f>F9*C9</f>
        <v>100000</v>
      </c>
    </row>
    <row r="10" spans="1:7" ht="21.75" customHeight="1">
      <c r="A10" s="5">
        <v>2</v>
      </c>
      <c r="B10" s="2" t="s">
        <v>105</v>
      </c>
      <c r="C10" s="5">
        <v>1</v>
      </c>
      <c r="D10" s="5"/>
      <c r="E10" s="5"/>
      <c r="F10" s="5">
        <v>90000</v>
      </c>
      <c r="G10" s="5">
        <f>F10*C10</f>
        <v>90000</v>
      </c>
    </row>
    <row r="11" spans="1:7" ht="21.75" customHeight="1">
      <c r="A11" s="5">
        <v>3</v>
      </c>
      <c r="B11" s="2" t="s">
        <v>98</v>
      </c>
      <c r="C11" s="5">
        <v>1</v>
      </c>
      <c r="D11" s="5">
        <v>66200</v>
      </c>
      <c r="E11" s="5">
        <f aca="true" t="shared" si="0" ref="E11:E16">D11*C11</f>
        <v>66200</v>
      </c>
      <c r="F11" s="5">
        <f>E11*110%</f>
        <v>72820</v>
      </c>
      <c r="G11" s="5">
        <f aca="true" t="shared" si="1" ref="G11:G17">F11*C11</f>
        <v>72820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 t="shared" si="0"/>
        <v>66200</v>
      </c>
      <c r="F12" s="5">
        <v>78100</v>
      </c>
      <c r="G12" s="5">
        <f t="shared" si="1"/>
        <v>78100</v>
      </c>
    </row>
    <row r="13" spans="1:7" ht="21.75" customHeight="1">
      <c r="A13" s="5">
        <v>5</v>
      </c>
      <c r="B13" s="2" t="s">
        <v>199</v>
      </c>
      <c r="C13" s="5">
        <f>C14+C15</f>
        <v>2</v>
      </c>
      <c r="D13" s="5"/>
      <c r="E13" s="5"/>
      <c r="F13" s="5"/>
      <c r="G13" s="5">
        <f>G14+G15</f>
        <v>150920</v>
      </c>
    </row>
    <row r="14" spans="1:7" ht="21.75" customHeight="1">
      <c r="A14" s="5">
        <v>6</v>
      </c>
      <c r="B14" s="2" t="s">
        <v>76</v>
      </c>
      <c r="C14" s="5">
        <v>1</v>
      </c>
      <c r="D14" s="5">
        <v>66200</v>
      </c>
      <c r="E14" s="5">
        <f t="shared" si="0"/>
        <v>66200</v>
      </c>
      <c r="F14" s="5">
        <f>E14*110%</f>
        <v>72820</v>
      </c>
      <c r="G14" s="5">
        <f t="shared" si="1"/>
        <v>72820</v>
      </c>
    </row>
    <row r="15" spans="1:7" ht="21.75" customHeight="1">
      <c r="A15" s="5">
        <v>7</v>
      </c>
      <c r="B15" s="2" t="s">
        <v>76</v>
      </c>
      <c r="C15" s="5">
        <v>1</v>
      </c>
      <c r="D15" s="5">
        <v>71000</v>
      </c>
      <c r="E15" s="5">
        <f t="shared" si="0"/>
        <v>71000</v>
      </c>
      <c r="F15" s="5">
        <f>E15*110%</f>
        <v>78100</v>
      </c>
      <c r="G15" s="5">
        <f t="shared" si="1"/>
        <v>78100</v>
      </c>
    </row>
    <row r="16" spans="1:7" ht="21.75" customHeight="1">
      <c r="A16" s="5">
        <v>8</v>
      </c>
      <c r="B16" s="2" t="s">
        <v>247</v>
      </c>
      <c r="C16" s="5">
        <v>0.5</v>
      </c>
      <c r="D16" s="5">
        <v>66200</v>
      </c>
      <c r="E16" s="5">
        <f t="shared" si="0"/>
        <v>33100</v>
      </c>
      <c r="F16" s="5">
        <v>72820</v>
      </c>
      <c r="G16" s="5">
        <f t="shared" si="1"/>
        <v>36410</v>
      </c>
    </row>
    <row r="17" spans="1:7" ht="21.75" customHeight="1">
      <c r="A17" s="5">
        <v>9</v>
      </c>
      <c r="B17" s="2" t="s">
        <v>200</v>
      </c>
      <c r="C17" s="5">
        <v>1</v>
      </c>
      <c r="D17" s="5"/>
      <c r="E17" s="5"/>
      <c r="F17" s="5">
        <v>72820</v>
      </c>
      <c r="G17" s="5">
        <f t="shared" si="1"/>
        <v>72820</v>
      </c>
    </row>
    <row r="18" spans="1:7" ht="21.75" customHeight="1">
      <c r="A18" s="29" t="s">
        <v>21</v>
      </c>
      <c r="B18" s="30"/>
      <c r="C18" s="15">
        <f>C9+C11+C12+C13+C16+C17+C10</f>
        <v>7.5</v>
      </c>
      <c r="D18" s="15">
        <f>D9+D11+D12+D13+D16+D17+D10</f>
        <v>288600</v>
      </c>
      <c r="E18" s="15">
        <f>E9+E11+E12+E13+E16+E17+E10</f>
        <v>255500</v>
      </c>
      <c r="F18" s="15"/>
      <c r="G18" s="13">
        <f>G9+G11+G12+G13+G16+G17+G10</f>
        <v>601070</v>
      </c>
    </row>
    <row r="19" spans="1:7" ht="29.25" customHeight="1">
      <c r="A19" s="4" t="s">
        <v>78</v>
      </c>
      <c r="B19" s="12" t="s">
        <v>79</v>
      </c>
      <c r="C19" s="5"/>
      <c r="D19" s="5"/>
      <c r="E19" s="5"/>
      <c r="F19" s="5"/>
      <c r="G19" s="5"/>
    </row>
    <row r="20" spans="1:7" ht="89.25" customHeight="1">
      <c r="A20" s="5">
        <v>10</v>
      </c>
      <c r="B20" s="2" t="s">
        <v>264</v>
      </c>
      <c r="C20" s="25">
        <v>8.5</v>
      </c>
      <c r="D20" s="5">
        <v>67100</v>
      </c>
      <c r="E20" s="5">
        <f>D20*C20</f>
        <v>570350</v>
      </c>
      <c r="F20" s="5">
        <f>D20*110%</f>
        <v>73810</v>
      </c>
      <c r="G20" s="5">
        <f>F20*C20</f>
        <v>627385</v>
      </c>
    </row>
    <row r="21" spans="1:7" ht="21.75" customHeight="1">
      <c r="A21" s="5">
        <v>10.1</v>
      </c>
      <c r="B21" s="2" t="s">
        <v>8</v>
      </c>
      <c r="C21" s="14"/>
      <c r="D21" s="5">
        <v>68000</v>
      </c>
      <c r="E21" s="5"/>
      <c r="F21" s="5">
        <f>D21*110%</f>
        <v>74800</v>
      </c>
      <c r="G21" s="5">
        <f>F21*C21</f>
        <v>0</v>
      </c>
    </row>
    <row r="22" spans="1:7" ht="21.75" customHeight="1">
      <c r="A22" s="5">
        <v>10.2</v>
      </c>
      <c r="B22" s="2" t="s">
        <v>9</v>
      </c>
      <c r="C22" s="14"/>
      <c r="D22" s="5">
        <v>67100</v>
      </c>
      <c r="E22" s="5"/>
      <c r="F22" s="5">
        <f>D22*110%</f>
        <v>73810</v>
      </c>
      <c r="G22" s="5">
        <f>F22*C22</f>
        <v>0</v>
      </c>
    </row>
    <row r="23" spans="1:7" ht="21.75" customHeight="1">
      <c r="A23" s="5">
        <v>10.3</v>
      </c>
      <c r="B23" s="2" t="s">
        <v>11</v>
      </c>
      <c r="C23" s="14"/>
      <c r="D23" s="5">
        <v>66200</v>
      </c>
      <c r="E23" s="5"/>
      <c r="F23" s="5">
        <f>D23*110%</f>
        <v>72820</v>
      </c>
      <c r="G23" s="5">
        <f>F23*C23</f>
        <v>0</v>
      </c>
    </row>
    <row r="24" spans="1:7" ht="98.25" customHeight="1">
      <c r="A24" s="5">
        <v>11</v>
      </c>
      <c r="B24" s="2" t="s">
        <v>106</v>
      </c>
      <c r="C24" s="14">
        <v>8</v>
      </c>
      <c r="D24" s="5">
        <v>71000</v>
      </c>
      <c r="E24" s="5">
        <f>D24*C24</f>
        <v>568000</v>
      </c>
      <c r="F24" s="5">
        <f>D24*110%</f>
        <v>78100</v>
      </c>
      <c r="G24" s="5">
        <f>F24*C24</f>
        <v>624800</v>
      </c>
    </row>
    <row r="25" spans="1:7" ht="21.75" customHeight="1">
      <c r="A25" s="29" t="s">
        <v>21</v>
      </c>
      <c r="B25" s="30"/>
      <c r="C25" s="15">
        <f>C24+C20</f>
        <v>16.5</v>
      </c>
      <c r="D25" s="4"/>
      <c r="E25" s="4">
        <f>E24+E20</f>
        <v>1138350</v>
      </c>
      <c r="F25" s="4"/>
      <c r="G25" s="4">
        <f>G24+G20</f>
        <v>1252185</v>
      </c>
    </row>
    <row r="26" spans="1:7" ht="21.75" customHeight="1">
      <c r="A26" s="29" t="s">
        <v>82</v>
      </c>
      <c r="B26" s="30"/>
      <c r="C26" s="13">
        <f>C25+C18</f>
        <v>24</v>
      </c>
      <c r="D26" s="4"/>
      <c r="E26" s="4">
        <f>E25+E18</f>
        <v>1393850</v>
      </c>
      <c r="F26" s="4"/>
      <c r="G26" s="21">
        <f>G25+G18</f>
        <v>1853255</v>
      </c>
    </row>
    <row r="30" spans="1:6" ht="14.25" customHeight="1">
      <c r="A30" s="28" t="s">
        <v>214</v>
      </c>
      <c r="B30" s="28"/>
      <c r="C30" s="27" t="s">
        <v>215</v>
      </c>
      <c r="D30" s="27"/>
      <c r="E30" s="27"/>
      <c r="F30" s="27"/>
    </row>
  </sheetData>
  <sheetProtection/>
  <mergeCells count="9">
    <mergeCell ref="A30:B30"/>
    <mergeCell ref="C30:F30"/>
    <mergeCell ref="C1:G1"/>
    <mergeCell ref="C2:G2"/>
    <mergeCell ref="C3:G3"/>
    <mergeCell ref="A5:G5"/>
    <mergeCell ref="A26:B26"/>
    <mergeCell ref="A18:B18"/>
    <mergeCell ref="A25:B2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11" hidden="1" customWidth="1"/>
    <col min="5" max="5" width="18.28125" style="11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28" t="s">
        <v>248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259</v>
      </c>
      <c r="D3" s="28"/>
      <c r="E3" s="28"/>
      <c r="F3" s="28"/>
      <c r="G3" s="28"/>
    </row>
    <row r="4" spans="4:5" ht="13.5">
      <c r="D4" s="3"/>
      <c r="E4" s="3"/>
    </row>
    <row r="5" spans="1:7" ht="49.5" customHeight="1">
      <c r="A5" s="28" t="s">
        <v>119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.75" customHeight="1">
      <c r="A8" s="5">
        <v>1</v>
      </c>
      <c r="B8" s="2" t="s">
        <v>6</v>
      </c>
      <c r="C8" s="5">
        <v>1</v>
      </c>
      <c r="D8" s="5">
        <v>80000</v>
      </c>
      <c r="E8" s="5">
        <f>C8*D8</f>
        <v>80000</v>
      </c>
      <c r="F8" s="5">
        <v>100000</v>
      </c>
      <c r="G8" s="5">
        <f>F8*C8</f>
        <v>100000</v>
      </c>
    </row>
    <row r="9" spans="1:7" ht="21.75" customHeight="1">
      <c r="A9" s="5">
        <v>2</v>
      </c>
      <c r="B9" s="2" t="s">
        <v>120</v>
      </c>
      <c r="C9" s="5">
        <v>1</v>
      </c>
      <c r="D9" s="5">
        <v>71000</v>
      </c>
      <c r="E9" s="5">
        <f aca="true" t="shared" si="0" ref="E9:E17">D9*C9</f>
        <v>71000</v>
      </c>
      <c r="F9" s="5">
        <f aca="true" t="shared" si="1" ref="F9:F16">D9*110%</f>
        <v>78100</v>
      </c>
      <c r="G9" s="5">
        <f aca="true" t="shared" si="2" ref="G9:G19">F9*C9</f>
        <v>78100</v>
      </c>
    </row>
    <row r="10" spans="1:7" ht="21.75" customHeight="1">
      <c r="A10" s="5">
        <v>3</v>
      </c>
      <c r="B10" s="2" t="s">
        <v>121</v>
      </c>
      <c r="C10" s="5">
        <v>3</v>
      </c>
      <c r="D10" s="5">
        <v>71000</v>
      </c>
      <c r="E10" s="5">
        <f t="shared" si="0"/>
        <v>213000</v>
      </c>
      <c r="F10" s="5">
        <f t="shared" si="1"/>
        <v>78100</v>
      </c>
      <c r="G10" s="5">
        <f t="shared" si="2"/>
        <v>234300</v>
      </c>
    </row>
    <row r="11" spans="1:7" ht="21.75" customHeight="1">
      <c r="A11" s="5">
        <v>4</v>
      </c>
      <c r="B11" s="2" t="s">
        <v>205</v>
      </c>
      <c r="C11" s="5">
        <f>C12+C13</f>
        <v>2</v>
      </c>
      <c r="D11" s="5"/>
      <c r="E11" s="5"/>
      <c r="F11" s="5"/>
      <c r="G11" s="5">
        <f>G12+G13</f>
        <v>150920</v>
      </c>
    </row>
    <row r="12" spans="1:7" ht="21.75" customHeight="1">
      <c r="A12" s="5">
        <v>4.1</v>
      </c>
      <c r="B12" s="2" t="s">
        <v>122</v>
      </c>
      <c r="C12" s="5">
        <v>1</v>
      </c>
      <c r="D12" s="5">
        <v>66200</v>
      </c>
      <c r="E12" s="5">
        <f t="shared" si="0"/>
        <v>66200</v>
      </c>
      <c r="F12" s="5">
        <f t="shared" si="1"/>
        <v>72820</v>
      </c>
      <c r="G12" s="5">
        <f t="shared" si="2"/>
        <v>72820</v>
      </c>
    </row>
    <row r="13" spans="1:7" ht="21.75" customHeight="1">
      <c r="A13" s="5">
        <v>4.2</v>
      </c>
      <c r="B13" s="2" t="s">
        <v>122</v>
      </c>
      <c r="C13" s="5">
        <v>1</v>
      </c>
      <c r="D13" s="5">
        <v>71000</v>
      </c>
      <c r="E13" s="5">
        <f t="shared" si="0"/>
        <v>71000</v>
      </c>
      <c r="F13" s="5">
        <f t="shared" si="1"/>
        <v>78100</v>
      </c>
      <c r="G13" s="5">
        <f t="shared" si="2"/>
        <v>78100</v>
      </c>
    </row>
    <row r="14" spans="1:7" ht="21.75" customHeight="1">
      <c r="A14" s="5">
        <v>5</v>
      </c>
      <c r="B14" s="2" t="s">
        <v>123</v>
      </c>
      <c r="C14" s="5">
        <v>2</v>
      </c>
      <c r="D14" s="5">
        <v>71000</v>
      </c>
      <c r="E14" s="5">
        <f t="shared" si="0"/>
        <v>142000</v>
      </c>
      <c r="F14" s="5">
        <f t="shared" si="1"/>
        <v>78100</v>
      </c>
      <c r="G14" s="5">
        <f t="shared" si="2"/>
        <v>156200</v>
      </c>
    </row>
    <row r="15" spans="1:7" ht="21.75" customHeight="1">
      <c r="A15" s="5">
        <v>5.1</v>
      </c>
      <c r="B15" s="2" t="s">
        <v>8</v>
      </c>
      <c r="C15" s="5"/>
      <c r="D15" s="5">
        <v>71000</v>
      </c>
      <c r="E15" s="5"/>
      <c r="F15" s="5">
        <f t="shared" si="1"/>
        <v>78100</v>
      </c>
      <c r="G15" s="5">
        <f t="shared" si="2"/>
        <v>0</v>
      </c>
    </row>
    <row r="16" spans="1:7" ht="21.75" customHeight="1">
      <c r="A16" s="5">
        <v>5.2</v>
      </c>
      <c r="B16" s="2" t="s">
        <v>9</v>
      </c>
      <c r="C16" s="5"/>
      <c r="D16" s="5">
        <v>71000</v>
      </c>
      <c r="E16" s="5"/>
      <c r="F16" s="5">
        <f t="shared" si="1"/>
        <v>78100</v>
      </c>
      <c r="G16" s="5">
        <f t="shared" si="2"/>
        <v>0</v>
      </c>
    </row>
    <row r="17" spans="1:7" ht="21.75" customHeight="1">
      <c r="A17" s="5">
        <v>6</v>
      </c>
      <c r="B17" s="2" t="s">
        <v>124</v>
      </c>
      <c r="C17" s="5">
        <v>2</v>
      </c>
      <c r="D17" s="5">
        <v>66200</v>
      </c>
      <c r="E17" s="5">
        <f t="shared" si="0"/>
        <v>132400</v>
      </c>
      <c r="F17" s="5">
        <v>78100</v>
      </c>
      <c r="G17" s="5">
        <f t="shared" si="2"/>
        <v>156200</v>
      </c>
    </row>
    <row r="18" spans="1:7" ht="21.75" customHeight="1">
      <c r="A18" s="5">
        <v>6.1</v>
      </c>
      <c r="B18" s="2" t="s">
        <v>8</v>
      </c>
      <c r="C18" s="5"/>
      <c r="D18" s="5">
        <v>66200</v>
      </c>
      <c r="E18" s="5"/>
      <c r="F18" s="5">
        <v>78100</v>
      </c>
      <c r="G18" s="5">
        <f t="shared" si="2"/>
        <v>0</v>
      </c>
    </row>
    <row r="19" spans="1:7" ht="21.75" customHeight="1">
      <c r="A19" s="5">
        <v>6.2</v>
      </c>
      <c r="B19" s="2" t="s">
        <v>9</v>
      </c>
      <c r="C19" s="5"/>
      <c r="D19" s="5">
        <v>66200</v>
      </c>
      <c r="E19" s="5"/>
      <c r="F19" s="5">
        <v>78100</v>
      </c>
      <c r="G19" s="5">
        <f t="shared" si="2"/>
        <v>0</v>
      </c>
    </row>
    <row r="20" spans="1:7" ht="21.75" customHeight="1">
      <c r="A20" s="5">
        <v>7</v>
      </c>
      <c r="B20" s="26" t="s">
        <v>18</v>
      </c>
      <c r="C20" s="5">
        <v>1</v>
      </c>
      <c r="D20" s="5"/>
      <c r="E20" s="5"/>
      <c r="F20" s="5">
        <v>78100</v>
      </c>
      <c r="G20" s="5">
        <f>F20*C20</f>
        <v>78100</v>
      </c>
    </row>
    <row r="21" spans="1:7" ht="30" customHeight="1">
      <c r="A21" s="29" t="s">
        <v>21</v>
      </c>
      <c r="B21" s="30"/>
      <c r="C21" s="4">
        <f>SUM(C8:C19)-C11+C20</f>
        <v>12</v>
      </c>
      <c r="D21" s="4">
        <f>SUM(D8:D19)-D11+D20</f>
        <v>770800</v>
      </c>
      <c r="E21" s="4">
        <f>SUM(E8:E19)-E11+E20</f>
        <v>775600</v>
      </c>
      <c r="F21" s="4"/>
      <c r="G21" s="4">
        <f>SUM(G8:G19)-G11+G20</f>
        <v>953820</v>
      </c>
    </row>
    <row r="27" spans="1:6" ht="14.25" customHeight="1">
      <c r="A27" s="28" t="s">
        <v>214</v>
      </c>
      <c r="B27" s="28"/>
      <c r="C27" s="27" t="s">
        <v>215</v>
      </c>
      <c r="D27" s="27"/>
      <c r="E27" s="27"/>
      <c r="F27" s="27"/>
    </row>
  </sheetData>
  <sheetProtection/>
  <mergeCells count="7">
    <mergeCell ref="A5:G5"/>
    <mergeCell ref="A21:B21"/>
    <mergeCell ref="C1:G1"/>
    <mergeCell ref="C2:G2"/>
    <mergeCell ref="C3:G3"/>
    <mergeCell ref="A27:B27"/>
    <mergeCell ref="C27:F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6">
      <selection activeCell="B38" sqref="B38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6384" width="9.140625" style="1" customWidth="1"/>
  </cols>
  <sheetData>
    <row r="1" spans="3:5" ht="14.25" customHeight="1">
      <c r="C1" s="28" t="s">
        <v>249</v>
      </c>
      <c r="D1" s="28"/>
      <c r="E1" s="28"/>
    </row>
    <row r="2" spans="3:5" ht="14.25" customHeight="1">
      <c r="C2" s="28" t="s">
        <v>217</v>
      </c>
      <c r="D2" s="28"/>
      <c r="E2" s="28"/>
    </row>
    <row r="3" spans="3:5" ht="14.25" customHeight="1">
      <c r="C3" s="28" t="s">
        <v>257</v>
      </c>
      <c r="D3" s="28"/>
      <c r="E3" s="28"/>
    </row>
    <row r="5" spans="1:5" ht="45.75" customHeight="1">
      <c r="A5" s="28" t="s">
        <v>126</v>
      </c>
      <c r="B5" s="28"/>
      <c r="C5" s="28"/>
      <c r="D5" s="28"/>
      <c r="E5" s="28"/>
    </row>
    <row r="7" spans="1:5" ht="41.25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</row>
    <row r="8" spans="1:5" ht="25.5" customHeight="1">
      <c r="A8" s="5">
        <v>1</v>
      </c>
      <c r="B8" s="2" t="s">
        <v>6</v>
      </c>
      <c r="C8" s="5">
        <v>1</v>
      </c>
      <c r="D8" s="5">
        <v>200000</v>
      </c>
      <c r="E8" s="5">
        <f>C8*D8</f>
        <v>200000</v>
      </c>
    </row>
    <row r="9" spans="1:5" ht="25.5" customHeight="1">
      <c r="A9" s="5">
        <v>2</v>
      </c>
      <c r="B9" s="2" t="s">
        <v>128</v>
      </c>
      <c r="C9" s="5">
        <v>1</v>
      </c>
      <c r="D9" s="5">
        <v>150000</v>
      </c>
      <c r="E9" s="5">
        <f aca="true" t="shared" si="0" ref="E9:E59">D9*C9</f>
        <v>150000</v>
      </c>
    </row>
    <row r="10" spans="1:5" ht="25.5" customHeight="1">
      <c r="A10" s="5">
        <v>3</v>
      </c>
      <c r="B10" s="2" t="s">
        <v>244</v>
      </c>
      <c r="C10" s="5">
        <v>1</v>
      </c>
      <c r="D10" s="5">
        <v>100000</v>
      </c>
      <c r="E10" s="5">
        <f t="shared" si="0"/>
        <v>100000</v>
      </c>
    </row>
    <row r="11" spans="1:5" ht="25.5" customHeight="1">
      <c r="A11" s="5">
        <v>4</v>
      </c>
      <c r="B11" s="2" t="s">
        <v>120</v>
      </c>
      <c r="C11" s="5">
        <v>1</v>
      </c>
      <c r="D11" s="5">
        <v>95000</v>
      </c>
      <c r="E11" s="5">
        <f>D11*C11</f>
        <v>95000</v>
      </c>
    </row>
    <row r="12" spans="1:5" ht="24.75" customHeight="1">
      <c r="A12" s="5">
        <v>5</v>
      </c>
      <c r="B12" s="2" t="s">
        <v>220</v>
      </c>
      <c r="C12" s="5">
        <v>1</v>
      </c>
      <c r="D12" s="5">
        <v>80000</v>
      </c>
      <c r="E12" s="5">
        <f>D12*C12</f>
        <v>80000</v>
      </c>
    </row>
    <row r="13" spans="1:5" ht="25.5" customHeight="1">
      <c r="A13" s="5">
        <v>6</v>
      </c>
      <c r="B13" s="2" t="s">
        <v>219</v>
      </c>
      <c r="C13" s="5">
        <v>1</v>
      </c>
      <c r="D13" s="5">
        <v>85000</v>
      </c>
      <c r="E13" s="5">
        <f>D13*C13</f>
        <v>85000</v>
      </c>
    </row>
    <row r="14" spans="1:5" ht="25.5" customHeight="1">
      <c r="A14" s="5">
        <v>7</v>
      </c>
      <c r="B14" s="2" t="s">
        <v>132</v>
      </c>
      <c r="C14" s="5">
        <v>1</v>
      </c>
      <c r="D14" s="5">
        <v>95000</v>
      </c>
      <c r="E14" s="5">
        <f>D14*C14</f>
        <v>95000</v>
      </c>
    </row>
    <row r="15" spans="1:5" ht="25.5" customHeight="1">
      <c r="A15" s="5">
        <v>8</v>
      </c>
      <c r="B15" s="2" t="s">
        <v>131</v>
      </c>
      <c r="C15" s="5">
        <v>1</v>
      </c>
      <c r="D15" s="5">
        <v>80000</v>
      </c>
      <c r="E15" s="5">
        <f t="shared" si="0"/>
        <v>80000</v>
      </c>
    </row>
    <row r="16" spans="1:5" ht="25.5" customHeight="1">
      <c r="A16" s="5">
        <v>9</v>
      </c>
      <c r="B16" s="2" t="s">
        <v>69</v>
      </c>
      <c r="C16" s="5">
        <v>1</v>
      </c>
      <c r="D16" s="5">
        <v>80000</v>
      </c>
      <c r="E16" s="5">
        <f t="shared" si="0"/>
        <v>80000</v>
      </c>
    </row>
    <row r="17" spans="1:5" ht="25.5" customHeight="1">
      <c r="A17" s="5">
        <v>10</v>
      </c>
      <c r="B17" s="2" t="s">
        <v>192</v>
      </c>
      <c r="C17" s="5">
        <v>1</v>
      </c>
      <c r="D17" s="5">
        <v>90000</v>
      </c>
      <c r="E17" s="5">
        <f t="shared" si="0"/>
        <v>90000</v>
      </c>
    </row>
    <row r="18" spans="1:5" ht="25.5" customHeight="1">
      <c r="A18" s="5">
        <v>11</v>
      </c>
      <c r="B18" s="2" t="s">
        <v>76</v>
      </c>
      <c r="C18" s="5">
        <v>1</v>
      </c>
      <c r="D18" s="5">
        <v>72820</v>
      </c>
      <c r="E18" s="5">
        <f>D18*C18</f>
        <v>72820</v>
      </c>
    </row>
    <row r="19" spans="1:5" ht="25.5" customHeight="1">
      <c r="A19" s="5">
        <v>12</v>
      </c>
      <c r="B19" s="2" t="s">
        <v>127</v>
      </c>
      <c r="C19" s="5">
        <v>4</v>
      </c>
      <c r="D19" s="5">
        <v>135000</v>
      </c>
      <c r="E19" s="5">
        <f t="shared" si="0"/>
        <v>540000</v>
      </c>
    </row>
    <row r="20" spans="1:5" ht="25.5" customHeight="1">
      <c r="A20" s="5">
        <v>13</v>
      </c>
      <c r="B20" s="2" t="s">
        <v>175</v>
      </c>
      <c r="C20" s="5">
        <v>1</v>
      </c>
      <c r="D20" s="5">
        <v>125000</v>
      </c>
      <c r="E20" s="5">
        <f t="shared" si="0"/>
        <v>125000</v>
      </c>
    </row>
    <row r="21" spans="1:5" ht="25.5" customHeight="1">
      <c r="A21" s="5">
        <v>14</v>
      </c>
      <c r="B21" s="2" t="s">
        <v>129</v>
      </c>
      <c r="C21" s="5">
        <v>1</v>
      </c>
      <c r="D21" s="5">
        <v>125000</v>
      </c>
      <c r="E21" s="5">
        <f t="shared" si="0"/>
        <v>125000</v>
      </c>
    </row>
    <row r="22" spans="1:5" ht="25.5" customHeight="1">
      <c r="A22" s="5">
        <v>15</v>
      </c>
      <c r="B22" s="2" t="s">
        <v>176</v>
      </c>
      <c r="C22" s="5">
        <v>1</v>
      </c>
      <c r="D22" s="5">
        <v>80000</v>
      </c>
      <c r="E22" s="5">
        <f t="shared" si="0"/>
        <v>80000</v>
      </c>
    </row>
    <row r="23" spans="1:5" ht="25.5" customHeight="1">
      <c r="A23" s="5">
        <v>16</v>
      </c>
      <c r="B23" s="2" t="s">
        <v>133</v>
      </c>
      <c r="C23" s="5">
        <v>1</v>
      </c>
      <c r="D23" s="5">
        <v>100000</v>
      </c>
      <c r="E23" s="5">
        <f t="shared" si="0"/>
        <v>100000</v>
      </c>
    </row>
    <row r="24" spans="1:5" ht="25.5" customHeight="1">
      <c r="A24" s="5">
        <v>17</v>
      </c>
      <c r="B24" s="2" t="s">
        <v>177</v>
      </c>
      <c r="C24" s="5">
        <v>1</v>
      </c>
      <c r="D24" s="5">
        <v>100000</v>
      </c>
      <c r="E24" s="5">
        <f t="shared" si="0"/>
        <v>100000</v>
      </c>
    </row>
    <row r="25" spans="1:5" ht="45" customHeight="1">
      <c r="A25" s="5">
        <v>18</v>
      </c>
      <c r="B25" s="2" t="s">
        <v>187</v>
      </c>
      <c r="C25" s="5">
        <v>6</v>
      </c>
      <c r="D25" s="5">
        <v>125000</v>
      </c>
      <c r="E25" s="5">
        <f t="shared" si="0"/>
        <v>750000</v>
      </c>
    </row>
    <row r="26" spans="1:5" ht="30" customHeight="1">
      <c r="A26" s="5">
        <v>19</v>
      </c>
      <c r="B26" s="24" t="s">
        <v>206</v>
      </c>
      <c r="C26" s="5">
        <f>C27+C28</f>
        <v>6</v>
      </c>
      <c r="D26" s="5"/>
      <c r="E26" s="5">
        <f>E27+E28</f>
        <v>442200</v>
      </c>
    </row>
    <row r="27" spans="1:5" ht="25.5" customHeight="1">
      <c r="A27" s="5">
        <v>19.1</v>
      </c>
      <c r="B27" s="2" t="s">
        <v>134</v>
      </c>
      <c r="C27" s="5">
        <v>5</v>
      </c>
      <c r="D27" s="5">
        <v>72820</v>
      </c>
      <c r="E27" s="5">
        <f t="shared" si="0"/>
        <v>364100</v>
      </c>
    </row>
    <row r="28" spans="1:5" ht="25.5" customHeight="1">
      <c r="A28" s="5">
        <v>19.2</v>
      </c>
      <c r="B28" s="2" t="s">
        <v>134</v>
      </c>
      <c r="C28" s="5">
        <v>1</v>
      </c>
      <c r="D28" s="5">
        <v>78100</v>
      </c>
      <c r="E28" s="5">
        <f t="shared" si="0"/>
        <v>78100</v>
      </c>
    </row>
    <row r="29" spans="1:5" ht="33.75" customHeight="1">
      <c r="A29" s="5">
        <v>20</v>
      </c>
      <c r="B29" s="2" t="s">
        <v>186</v>
      </c>
      <c r="C29" s="5">
        <v>1</v>
      </c>
      <c r="D29" s="5">
        <v>125000</v>
      </c>
      <c r="E29" s="5">
        <f t="shared" si="0"/>
        <v>125000</v>
      </c>
    </row>
    <row r="30" spans="1:5" ht="25.5" customHeight="1">
      <c r="A30" s="5">
        <v>21</v>
      </c>
      <c r="B30" s="2" t="s">
        <v>178</v>
      </c>
      <c r="C30" s="5">
        <v>2</v>
      </c>
      <c r="D30" s="5">
        <v>100000</v>
      </c>
      <c r="E30" s="5">
        <f t="shared" si="0"/>
        <v>200000</v>
      </c>
    </row>
    <row r="31" spans="1:5" ht="25.5" customHeight="1">
      <c r="A31" s="5">
        <v>22</v>
      </c>
      <c r="B31" s="2" t="s">
        <v>221</v>
      </c>
      <c r="C31" s="5">
        <v>1</v>
      </c>
      <c r="D31" s="5">
        <v>100000</v>
      </c>
      <c r="E31" s="5">
        <f t="shared" si="0"/>
        <v>100000</v>
      </c>
    </row>
    <row r="32" spans="1:5" ht="25.5" customHeight="1">
      <c r="A32" s="5">
        <v>23</v>
      </c>
      <c r="B32" s="2" t="s">
        <v>179</v>
      </c>
      <c r="C32" s="5">
        <v>1</v>
      </c>
      <c r="D32" s="5">
        <v>85000</v>
      </c>
      <c r="E32" s="5">
        <f t="shared" si="0"/>
        <v>85000</v>
      </c>
    </row>
    <row r="33" spans="1:5" ht="25.5" customHeight="1">
      <c r="A33" s="5">
        <v>24</v>
      </c>
      <c r="B33" s="2" t="s">
        <v>135</v>
      </c>
      <c r="C33" s="5">
        <v>2</v>
      </c>
      <c r="D33" s="5">
        <v>80000</v>
      </c>
      <c r="E33" s="5">
        <f t="shared" si="0"/>
        <v>160000</v>
      </c>
    </row>
    <row r="34" spans="1:5" ht="25.5" customHeight="1">
      <c r="A34" s="5">
        <v>25</v>
      </c>
      <c r="B34" s="2" t="s">
        <v>224</v>
      </c>
      <c r="C34" s="5">
        <v>1</v>
      </c>
      <c r="D34" s="5">
        <v>100000</v>
      </c>
      <c r="E34" s="5">
        <f t="shared" si="0"/>
        <v>100000</v>
      </c>
    </row>
    <row r="35" spans="1:5" ht="42" customHeight="1">
      <c r="A35" s="5">
        <v>26</v>
      </c>
      <c r="B35" s="2" t="s">
        <v>225</v>
      </c>
      <c r="C35" s="5">
        <v>1</v>
      </c>
      <c r="D35" s="5">
        <v>120000</v>
      </c>
      <c r="E35" s="5">
        <f t="shared" si="0"/>
        <v>120000</v>
      </c>
    </row>
    <row r="36" spans="1:5" ht="25.5" customHeight="1">
      <c r="A36" s="5">
        <v>27</v>
      </c>
      <c r="B36" s="2" t="s">
        <v>139</v>
      </c>
      <c r="C36" s="5">
        <v>2</v>
      </c>
      <c r="D36" s="5">
        <v>105000</v>
      </c>
      <c r="E36" s="5">
        <f t="shared" si="0"/>
        <v>210000</v>
      </c>
    </row>
    <row r="37" spans="1:5" ht="25.5" customHeight="1">
      <c r="A37" s="5">
        <v>28</v>
      </c>
      <c r="B37" s="2" t="s">
        <v>180</v>
      </c>
      <c r="C37" s="5">
        <v>4</v>
      </c>
      <c r="D37" s="5">
        <v>115000</v>
      </c>
      <c r="E37" s="5">
        <f t="shared" si="0"/>
        <v>460000</v>
      </c>
    </row>
    <row r="38" spans="1:5" ht="25.5" customHeight="1">
      <c r="A38" s="5">
        <v>29</v>
      </c>
      <c r="B38" s="2" t="s">
        <v>136</v>
      </c>
      <c r="C38" s="5">
        <v>3</v>
      </c>
      <c r="D38" s="5">
        <v>80000</v>
      </c>
      <c r="E38" s="5">
        <f t="shared" si="0"/>
        <v>240000</v>
      </c>
    </row>
    <row r="39" spans="1:5" ht="25.5" customHeight="1">
      <c r="A39" s="5">
        <v>30</v>
      </c>
      <c r="B39" s="2" t="s">
        <v>137</v>
      </c>
      <c r="C39" s="5">
        <v>4</v>
      </c>
      <c r="D39" s="5">
        <v>80000</v>
      </c>
      <c r="E39" s="5">
        <f t="shared" si="0"/>
        <v>320000</v>
      </c>
    </row>
    <row r="40" spans="1:5" ht="25.5" customHeight="1">
      <c r="A40" s="5">
        <v>31</v>
      </c>
      <c r="B40" s="2" t="s">
        <v>138</v>
      </c>
      <c r="C40" s="5">
        <v>3</v>
      </c>
      <c r="D40" s="5">
        <v>80000</v>
      </c>
      <c r="E40" s="5">
        <f t="shared" si="0"/>
        <v>240000</v>
      </c>
    </row>
    <row r="41" spans="1:5" ht="25.5" customHeight="1">
      <c r="A41" s="5">
        <v>32</v>
      </c>
      <c r="B41" s="24" t="s">
        <v>207</v>
      </c>
      <c r="C41" s="5">
        <f>C42+C43</f>
        <v>8</v>
      </c>
      <c r="D41" s="5"/>
      <c r="E41" s="5">
        <f>E42+E43</f>
        <v>587840</v>
      </c>
    </row>
    <row r="42" spans="1:5" ht="25.5" customHeight="1">
      <c r="A42" s="5">
        <v>32.1</v>
      </c>
      <c r="B42" s="2" t="s">
        <v>181</v>
      </c>
      <c r="C42" s="5">
        <v>7</v>
      </c>
      <c r="D42" s="5">
        <v>72820</v>
      </c>
      <c r="E42" s="5">
        <f t="shared" si="0"/>
        <v>509740</v>
      </c>
    </row>
    <row r="43" spans="1:5" ht="25.5" customHeight="1">
      <c r="A43" s="5">
        <v>32.2</v>
      </c>
      <c r="B43" s="2" t="s">
        <v>181</v>
      </c>
      <c r="C43" s="5">
        <v>1</v>
      </c>
      <c r="D43" s="5">
        <v>78100</v>
      </c>
      <c r="E43" s="5">
        <f t="shared" si="0"/>
        <v>78100</v>
      </c>
    </row>
    <row r="44" spans="1:5" ht="25.5" customHeight="1">
      <c r="A44" s="5">
        <v>33</v>
      </c>
      <c r="B44" s="2" t="s">
        <v>182</v>
      </c>
      <c r="C44" s="5">
        <v>1</v>
      </c>
      <c r="D44" s="5">
        <v>100000</v>
      </c>
      <c r="E44" s="5">
        <f t="shared" si="0"/>
        <v>100000</v>
      </c>
    </row>
    <row r="45" spans="1:5" ht="25.5" customHeight="1">
      <c r="A45" s="5">
        <v>34</v>
      </c>
      <c r="B45" s="2" t="s">
        <v>245</v>
      </c>
      <c r="C45" s="5">
        <v>1</v>
      </c>
      <c r="D45" s="5">
        <v>100000</v>
      </c>
      <c r="E45" s="5">
        <f t="shared" si="0"/>
        <v>100000</v>
      </c>
    </row>
    <row r="46" spans="1:5" ht="25.5" customHeight="1">
      <c r="A46" s="5">
        <v>35</v>
      </c>
      <c r="B46" s="2" t="s">
        <v>183</v>
      </c>
      <c r="C46" s="5">
        <v>1</v>
      </c>
      <c r="D46" s="5">
        <v>125000</v>
      </c>
      <c r="E46" s="5">
        <f t="shared" si="0"/>
        <v>125000</v>
      </c>
    </row>
    <row r="47" spans="1:5" ht="25.5" customHeight="1">
      <c r="A47" s="5">
        <v>36</v>
      </c>
      <c r="B47" s="2" t="s">
        <v>184</v>
      </c>
      <c r="C47" s="5">
        <v>1</v>
      </c>
      <c r="D47" s="5">
        <v>125000</v>
      </c>
      <c r="E47" s="5">
        <f t="shared" si="0"/>
        <v>125000</v>
      </c>
    </row>
    <row r="48" spans="1:5" ht="25.5" customHeight="1">
      <c r="A48" s="5">
        <v>37</v>
      </c>
      <c r="B48" s="2" t="s">
        <v>140</v>
      </c>
      <c r="C48" s="5">
        <v>1</v>
      </c>
      <c r="D48" s="5">
        <v>190000</v>
      </c>
      <c r="E48" s="5">
        <f t="shared" si="0"/>
        <v>190000</v>
      </c>
    </row>
    <row r="49" spans="1:5" ht="25.5" customHeight="1">
      <c r="A49" s="5">
        <v>38</v>
      </c>
      <c r="B49" s="2" t="s">
        <v>140</v>
      </c>
      <c r="C49" s="5">
        <v>6</v>
      </c>
      <c r="D49" s="5">
        <v>160000</v>
      </c>
      <c r="E49" s="5">
        <f t="shared" si="0"/>
        <v>960000</v>
      </c>
    </row>
    <row r="50" spans="1:5" ht="25.5" customHeight="1">
      <c r="A50" s="5">
        <v>39</v>
      </c>
      <c r="B50" s="2" t="s">
        <v>246</v>
      </c>
      <c r="C50" s="5">
        <v>1</v>
      </c>
      <c r="D50" s="5">
        <v>150000</v>
      </c>
      <c r="E50" s="5">
        <f t="shared" si="0"/>
        <v>150000</v>
      </c>
    </row>
    <row r="51" spans="1:5" ht="25.5" customHeight="1">
      <c r="A51" s="5">
        <v>40</v>
      </c>
      <c r="B51" s="2" t="s">
        <v>185</v>
      </c>
      <c r="C51" s="5">
        <v>1</v>
      </c>
      <c r="D51" s="5">
        <v>100000</v>
      </c>
      <c r="E51" s="5">
        <f t="shared" si="0"/>
        <v>100000</v>
      </c>
    </row>
    <row r="52" spans="1:5" ht="25.5" customHeight="1">
      <c r="A52" s="5">
        <v>41</v>
      </c>
      <c r="B52" s="2" t="s">
        <v>144</v>
      </c>
      <c r="C52" s="5">
        <v>1</v>
      </c>
      <c r="D52" s="5">
        <v>80000</v>
      </c>
      <c r="E52" s="5">
        <f t="shared" si="0"/>
        <v>80000</v>
      </c>
    </row>
    <row r="53" spans="1:5" ht="25.5" customHeight="1">
      <c r="A53" s="5">
        <v>42</v>
      </c>
      <c r="B53" s="2" t="s">
        <v>145</v>
      </c>
      <c r="C53" s="5">
        <v>1</v>
      </c>
      <c r="D53" s="5">
        <v>100000</v>
      </c>
      <c r="E53" s="5">
        <f t="shared" si="0"/>
        <v>100000</v>
      </c>
    </row>
    <row r="54" spans="1:5" ht="25.5" customHeight="1">
      <c r="A54" s="5">
        <v>43</v>
      </c>
      <c r="B54" s="24" t="s">
        <v>222</v>
      </c>
      <c r="C54" s="5">
        <f>C55+C56</f>
        <v>48</v>
      </c>
      <c r="D54" s="5"/>
      <c r="E54" s="5">
        <f>E55+E56</f>
        <v>3553440</v>
      </c>
    </row>
    <row r="55" spans="1:5" ht="25.5" customHeight="1">
      <c r="A55" s="5">
        <v>43.1</v>
      </c>
      <c r="B55" s="2" t="s">
        <v>223</v>
      </c>
      <c r="C55" s="5">
        <v>37</v>
      </c>
      <c r="D55" s="5">
        <v>72820</v>
      </c>
      <c r="E55" s="5">
        <f t="shared" si="0"/>
        <v>2694340</v>
      </c>
    </row>
    <row r="56" spans="1:5" ht="25.5" customHeight="1">
      <c r="A56" s="5">
        <v>43.2</v>
      </c>
      <c r="B56" s="2" t="s">
        <v>223</v>
      </c>
      <c r="C56" s="5">
        <v>11</v>
      </c>
      <c r="D56" s="5">
        <v>78100</v>
      </c>
      <c r="E56" s="5">
        <f t="shared" si="0"/>
        <v>859100</v>
      </c>
    </row>
    <row r="57" spans="1:5" ht="25.5" customHeight="1">
      <c r="A57" s="5">
        <v>44</v>
      </c>
      <c r="B57" s="2" t="s">
        <v>143</v>
      </c>
      <c r="C57" s="5">
        <v>14</v>
      </c>
      <c r="D57" s="5">
        <v>120000</v>
      </c>
      <c r="E57" s="5">
        <f t="shared" si="0"/>
        <v>1680000</v>
      </c>
    </row>
    <row r="58" spans="1:5" ht="25.5" customHeight="1">
      <c r="A58" s="5">
        <v>45</v>
      </c>
      <c r="B58" s="2" t="s">
        <v>141</v>
      </c>
      <c r="C58" s="5">
        <v>15</v>
      </c>
      <c r="D58" s="5">
        <v>160000</v>
      </c>
      <c r="E58" s="5">
        <f t="shared" si="0"/>
        <v>2400000</v>
      </c>
    </row>
    <row r="59" spans="1:5" ht="25.5" customHeight="1">
      <c r="A59" s="5">
        <v>46</v>
      </c>
      <c r="B59" s="2" t="s">
        <v>142</v>
      </c>
      <c r="C59" s="5">
        <v>1</v>
      </c>
      <c r="D59" s="5">
        <v>120000</v>
      </c>
      <c r="E59" s="5">
        <f t="shared" si="0"/>
        <v>120000</v>
      </c>
    </row>
    <row r="60" spans="1:5" ht="33.75" customHeight="1">
      <c r="A60" s="29" t="s">
        <v>21</v>
      </c>
      <c r="B60" s="30"/>
      <c r="C60" s="4">
        <f>C8+C9+C10+C11+C12+C13+C14+C15+C16+C17+C18+C19+C20+C21+C22+C23+C24+C25+C26+C29+C30+C31+C32+C33+C35+C34+C36+C37+C38+C39+C40+C41+C44+C45+C46+C47+C48+C49+C50+C51+C52+C53+C54+C57+C58+C59</f>
        <v>158</v>
      </c>
      <c r="D60" s="4"/>
      <c r="E60" s="4">
        <f>E8+E9+E10+E11+E12+E13+E14+E15+E16+E17+E18+E19+E20+E21+E22+E23+E24+E25+E26+E29+E30+E31+E32+E33+E35+E34+E36+E37+E38+E39+E40+E41+E44+E45+E46+E47+E48+E49+E50+E51+E52+E53+E54+E57+E58+E59</f>
        <v>16121300</v>
      </c>
    </row>
    <row r="64" spans="1:5" ht="14.25" customHeight="1">
      <c r="A64" s="28" t="s">
        <v>214</v>
      </c>
      <c r="B64" s="28"/>
      <c r="C64" s="28" t="s">
        <v>215</v>
      </c>
      <c r="D64" s="28"/>
      <c r="E64" s="28"/>
    </row>
  </sheetData>
  <sheetProtection/>
  <mergeCells count="7">
    <mergeCell ref="A5:E5"/>
    <mergeCell ref="A60:B60"/>
    <mergeCell ref="C1:E1"/>
    <mergeCell ref="A64:B64"/>
    <mergeCell ref="C64:E64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28" t="s">
        <v>218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4" spans="1:7" ht="43.5" customHeight="1">
      <c r="A4" s="28" t="s">
        <v>146</v>
      </c>
      <c r="B4" s="28"/>
      <c r="C4" s="28"/>
      <c r="D4" s="28"/>
      <c r="E4" s="28"/>
      <c r="F4" s="28"/>
      <c r="G4" s="28"/>
    </row>
    <row r="6" spans="1:7" ht="30" customHeight="1">
      <c r="A6" s="10" t="s">
        <v>3</v>
      </c>
      <c r="B6" s="10" t="s">
        <v>4</v>
      </c>
      <c r="C6" s="10" t="s">
        <v>5</v>
      </c>
      <c r="D6" s="9" t="s">
        <v>56</v>
      </c>
      <c r="E6" s="4" t="s">
        <v>70</v>
      </c>
      <c r="F6" s="20" t="s">
        <v>56</v>
      </c>
      <c r="G6" s="4" t="s">
        <v>70</v>
      </c>
    </row>
    <row r="7" spans="1:7" ht="21" customHeight="1">
      <c r="A7" s="5">
        <v>1</v>
      </c>
      <c r="B7" s="2" t="s">
        <v>6</v>
      </c>
      <c r="C7" s="5">
        <v>1</v>
      </c>
      <c r="D7" s="5">
        <v>80000</v>
      </c>
      <c r="E7" s="5">
        <f>C7*D7</f>
        <v>80000</v>
      </c>
      <c r="F7" s="5">
        <v>100000</v>
      </c>
      <c r="G7" s="5">
        <f>F7*C7</f>
        <v>100000</v>
      </c>
    </row>
    <row r="8" spans="1:7" ht="37.5" customHeight="1">
      <c r="A8" s="5">
        <v>2</v>
      </c>
      <c r="B8" s="2" t="s">
        <v>174</v>
      </c>
      <c r="C8" s="5">
        <v>1</v>
      </c>
      <c r="D8" s="5">
        <v>66200</v>
      </c>
      <c r="E8" s="5">
        <f aca="true" t="shared" si="0" ref="E8:E22">D8*C8</f>
        <v>66200</v>
      </c>
      <c r="F8" s="5">
        <f aca="true" t="shared" si="1" ref="F8:F21">D8*110%</f>
        <v>72820</v>
      </c>
      <c r="G8" s="5">
        <f aca="true" t="shared" si="2" ref="G8:G22">F8*C8</f>
        <v>72820</v>
      </c>
    </row>
    <row r="9" spans="1:7" ht="21" customHeight="1">
      <c r="A9" s="5">
        <v>3</v>
      </c>
      <c r="B9" s="2" t="s">
        <v>147</v>
      </c>
      <c r="C9" s="5"/>
      <c r="D9" s="5"/>
      <c r="E9" s="5"/>
      <c r="F9" s="5">
        <f t="shared" si="1"/>
        <v>0</v>
      </c>
      <c r="G9" s="5">
        <f t="shared" si="2"/>
        <v>0</v>
      </c>
    </row>
    <row r="10" spans="1:7" ht="21" customHeight="1">
      <c r="A10" s="5">
        <v>3.1</v>
      </c>
      <c r="B10" s="2" t="s">
        <v>148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 t="shared" si="2"/>
        <v>78100</v>
      </c>
    </row>
    <row r="11" spans="1:7" ht="21" customHeight="1">
      <c r="A11" s="5">
        <v>3.2</v>
      </c>
      <c r="B11" s="2" t="s">
        <v>143</v>
      </c>
      <c r="C11" s="5">
        <v>1</v>
      </c>
      <c r="D11" s="5">
        <v>66200</v>
      </c>
      <c r="E11" s="5">
        <f t="shared" si="0"/>
        <v>66200</v>
      </c>
      <c r="F11" s="5">
        <f t="shared" si="1"/>
        <v>72820</v>
      </c>
      <c r="G11" s="5">
        <f t="shared" si="2"/>
        <v>72820</v>
      </c>
    </row>
    <row r="12" spans="1:7" ht="21" customHeight="1">
      <c r="A12" s="5">
        <v>3.3</v>
      </c>
      <c r="B12" s="2" t="s">
        <v>76</v>
      </c>
      <c r="C12" s="5">
        <v>2</v>
      </c>
      <c r="D12" s="5">
        <v>66200</v>
      </c>
      <c r="E12" s="5">
        <f t="shared" si="0"/>
        <v>132400</v>
      </c>
      <c r="F12" s="5">
        <f t="shared" si="1"/>
        <v>72820</v>
      </c>
      <c r="G12" s="5">
        <f t="shared" si="2"/>
        <v>145640</v>
      </c>
    </row>
    <row r="13" spans="1:7" ht="21" customHeight="1">
      <c r="A13" s="5">
        <v>4</v>
      </c>
      <c r="B13" s="2" t="s">
        <v>20</v>
      </c>
      <c r="C13" s="5">
        <v>2</v>
      </c>
      <c r="D13" s="5">
        <v>66200</v>
      </c>
      <c r="E13" s="5">
        <f t="shared" si="0"/>
        <v>132400</v>
      </c>
      <c r="F13" s="5">
        <f t="shared" si="1"/>
        <v>72820</v>
      </c>
      <c r="G13" s="5">
        <f t="shared" si="2"/>
        <v>145640</v>
      </c>
    </row>
    <row r="14" spans="1:7" ht="21" customHeight="1">
      <c r="A14" s="5">
        <v>5</v>
      </c>
      <c r="B14" s="2" t="s">
        <v>149</v>
      </c>
      <c r="C14" s="5"/>
      <c r="D14" s="5"/>
      <c r="E14" s="5"/>
      <c r="F14" s="5"/>
      <c r="G14" s="5"/>
    </row>
    <row r="15" spans="1:7" ht="21" customHeight="1">
      <c r="A15" s="5">
        <v>5.1</v>
      </c>
      <c r="B15" s="2" t="s">
        <v>130</v>
      </c>
      <c r="C15" s="5">
        <v>1</v>
      </c>
      <c r="D15" s="5">
        <v>71000</v>
      </c>
      <c r="E15" s="5">
        <f t="shared" si="0"/>
        <v>71000</v>
      </c>
      <c r="F15" s="5">
        <f t="shared" si="1"/>
        <v>78100</v>
      </c>
      <c r="G15" s="5">
        <f t="shared" si="2"/>
        <v>78100</v>
      </c>
    </row>
    <row r="16" spans="1:7" ht="21" customHeight="1">
      <c r="A16" s="5">
        <v>5.2</v>
      </c>
      <c r="B16" s="2" t="s">
        <v>135</v>
      </c>
      <c r="C16" s="5">
        <v>1</v>
      </c>
      <c r="D16" s="5">
        <v>66200</v>
      </c>
      <c r="E16" s="5">
        <f t="shared" si="0"/>
        <v>66200</v>
      </c>
      <c r="F16" s="5">
        <f t="shared" si="1"/>
        <v>72820</v>
      </c>
      <c r="G16" s="5">
        <f t="shared" si="2"/>
        <v>72820</v>
      </c>
    </row>
    <row r="17" spans="1:7" ht="21" customHeight="1">
      <c r="A17" s="5">
        <v>5.3</v>
      </c>
      <c r="B17" s="2" t="s">
        <v>198</v>
      </c>
      <c r="C17" s="5">
        <f>C18+C19</f>
        <v>2</v>
      </c>
      <c r="D17" s="5">
        <f>D18+D19</f>
        <v>137200</v>
      </c>
      <c r="E17" s="5">
        <f>E18+E19</f>
        <v>137200</v>
      </c>
      <c r="F17" s="5"/>
      <c r="G17" s="5">
        <f>G18+G19</f>
        <v>150920</v>
      </c>
    </row>
    <row r="18" spans="1:7" ht="21" customHeight="1">
      <c r="A18" s="5" t="s">
        <v>208</v>
      </c>
      <c r="B18" s="2" t="s">
        <v>14</v>
      </c>
      <c r="C18" s="5">
        <v>1</v>
      </c>
      <c r="D18" s="5">
        <v>66200</v>
      </c>
      <c r="E18" s="5">
        <f t="shared" si="0"/>
        <v>66200</v>
      </c>
      <c r="F18" s="5">
        <f t="shared" si="1"/>
        <v>72820</v>
      </c>
      <c r="G18" s="5">
        <f t="shared" si="2"/>
        <v>72820</v>
      </c>
    </row>
    <row r="19" spans="1:7" ht="21" customHeight="1">
      <c r="A19" s="5" t="s">
        <v>209</v>
      </c>
      <c r="B19" s="2" t="s">
        <v>14</v>
      </c>
      <c r="C19" s="5">
        <v>1</v>
      </c>
      <c r="D19" s="5">
        <v>71000</v>
      </c>
      <c r="E19" s="5">
        <f t="shared" si="0"/>
        <v>71000</v>
      </c>
      <c r="F19" s="5">
        <f t="shared" si="1"/>
        <v>78100</v>
      </c>
      <c r="G19" s="5">
        <f t="shared" si="2"/>
        <v>78100</v>
      </c>
    </row>
    <row r="20" spans="1:7" ht="21" customHeight="1">
      <c r="A20" s="5">
        <v>5.4</v>
      </c>
      <c r="B20" s="2" t="s">
        <v>150</v>
      </c>
      <c r="C20" s="5">
        <v>2</v>
      </c>
      <c r="D20" s="5">
        <v>66200</v>
      </c>
      <c r="E20" s="5">
        <f t="shared" si="0"/>
        <v>132400</v>
      </c>
      <c r="F20" s="5">
        <f t="shared" si="1"/>
        <v>72820</v>
      </c>
      <c r="G20" s="5">
        <f t="shared" si="2"/>
        <v>145640</v>
      </c>
    </row>
    <row r="21" spans="1:7" ht="21" customHeight="1">
      <c r="A21" s="5">
        <v>5.5</v>
      </c>
      <c r="B21" s="2" t="s">
        <v>134</v>
      </c>
      <c r="C21" s="5">
        <v>7</v>
      </c>
      <c r="D21" s="5">
        <v>66200</v>
      </c>
      <c r="E21" s="5">
        <f t="shared" si="0"/>
        <v>463400</v>
      </c>
      <c r="F21" s="5">
        <f t="shared" si="1"/>
        <v>72820</v>
      </c>
      <c r="G21" s="5">
        <f t="shared" si="2"/>
        <v>509740</v>
      </c>
    </row>
    <row r="22" spans="1:7" ht="21" customHeight="1">
      <c r="A22" s="5">
        <v>5.6</v>
      </c>
      <c r="B22" s="2" t="s">
        <v>151</v>
      </c>
      <c r="C22" s="5">
        <v>1</v>
      </c>
      <c r="D22" s="5">
        <v>71000</v>
      </c>
      <c r="E22" s="5">
        <f t="shared" si="0"/>
        <v>71000</v>
      </c>
      <c r="F22" s="5">
        <v>72820</v>
      </c>
      <c r="G22" s="5">
        <f t="shared" si="2"/>
        <v>72820</v>
      </c>
    </row>
    <row r="23" spans="1:7" ht="30" customHeight="1">
      <c r="A23" s="29" t="s">
        <v>21</v>
      </c>
      <c r="B23" s="30"/>
      <c r="C23" s="4">
        <f>SUM(C7:C22)-C17</f>
        <v>22</v>
      </c>
      <c r="D23" s="4">
        <f>SUM(D7:D22)-D17</f>
        <v>893600</v>
      </c>
      <c r="E23" s="4">
        <f>SUM(E7:E22)-E17</f>
        <v>1489400</v>
      </c>
      <c r="F23" s="4"/>
      <c r="G23" s="21">
        <f>SUM(G7:G22)-G17</f>
        <v>1645060</v>
      </c>
    </row>
    <row r="28" spans="1:6" ht="14.25" customHeight="1">
      <c r="A28" s="28" t="s">
        <v>214</v>
      </c>
      <c r="B28" s="28"/>
      <c r="C28" s="27" t="s">
        <v>215</v>
      </c>
      <c r="D28" s="27"/>
      <c r="E28" s="27"/>
      <c r="F28" s="27"/>
    </row>
  </sheetData>
  <sheetProtection/>
  <mergeCells count="7">
    <mergeCell ref="A4:G4"/>
    <mergeCell ref="A23:B23"/>
    <mergeCell ref="C2:G2"/>
    <mergeCell ref="C1:G1"/>
    <mergeCell ref="C3:G3"/>
    <mergeCell ref="C28:F28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2">
      <selection activeCell="C13" sqref="C1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5.8515625" style="3" hidden="1" customWidth="1"/>
    <col min="5" max="5" width="18.00390625" style="3" hidden="1" customWidth="1"/>
    <col min="6" max="6" width="14.57421875" style="3" customWidth="1"/>
    <col min="7" max="7" width="14.7109375" style="3" customWidth="1"/>
    <col min="8" max="16384" width="9.140625" style="1" customWidth="1"/>
  </cols>
  <sheetData>
    <row r="1" spans="3:7" ht="11.25" customHeight="1">
      <c r="C1" s="34" t="s">
        <v>250</v>
      </c>
      <c r="D1" s="34"/>
      <c r="E1" s="34"/>
      <c r="F1" s="34"/>
      <c r="G1" s="34"/>
    </row>
    <row r="2" spans="3:7" ht="11.25" customHeight="1">
      <c r="C2" s="34" t="s">
        <v>217</v>
      </c>
      <c r="D2" s="34"/>
      <c r="E2" s="34"/>
      <c r="F2" s="34"/>
      <c r="G2" s="34"/>
    </row>
    <row r="3" spans="3:7" ht="11.25" customHeight="1">
      <c r="C3" s="34" t="s">
        <v>259</v>
      </c>
      <c r="D3" s="34"/>
      <c r="E3" s="34"/>
      <c r="F3" s="34"/>
      <c r="G3" s="34"/>
    </row>
    <row r="4" spans="1:7" ht="27.75" customHeight="1">
      <c r="A4" s="33" t="s">
        <v>152</v>
      </c>
      <c r="B4" s="33"/>
      <c r="C4" s="33"/>
      <c r="D4" s="33"/>
      <c r="E4" s="33"/>
      <c r="F4" s="33"/>
      <c r="G4" s="33"/>
    </row>
    <row r="5" spans="1:7" ht="16.5" customHeight="1">
      <c r="A5" s="10" t="s">
        <v>3</v>
      </c>
      <c r="B5" s="10" t="s">
        <v>4</v>
      </c>
      <c r="C5" s="10" t="s">
        <v>5</v>
      </c>
      <c r="D5" s="9" t="s">
        <v>56</v>
      </c>
      <c r="E5" s="4" t="s">
        <v>70</v>
      </c>
      <c r="F5" s="20" t="s">
        <v>56</v>
      </c>
      <c r="G5" s="4" t="s">
        <v>193</v>
      </c>
    </row>
    <row r="6" spans="1:7" ht="12" customHeight="1">
      <c r="A6" s="5">
        <v>1</v>
      </c>
      <c r="B6" s="2" t="s">
        <v>6</v>
      </c>
      <c r="C6" s="5">
        <v>1</v>
      </c>
      <c r="D6" s="5">
        <v>85000</v>
      </c>
      <c r="E6" s="5">
        <f>D6*C6</f>
        <v>85000</v>
      </c>
      <c r="F6" s="5">
        <v>120000</v>
      </c>
      <c r="G6" s="5">
        <f>F6*C6</f>
        <v>120000</v>
      </c>
    </row>
    <row r="7" spans="1:7" ht="12" customHeight="1">
      <c r="A7" s="5">
        <v>2</v>
      </c>
      <c r="B7" s="2" t="s">
        <v>105</v>
      </c>
      <c r="C7" s="5">
        <v>1</v>
      </c>
      <c r="D7" s="5">
        <v>70000</v>
      </c>
      <c r="E7" s="5">
        <f aca="true" t="shared" si="0" ref="E7:E47">D7*C7</f>
        <v>70000</v>
      </c>
      <c r="F7" s="5">
        <f aca="true" t="shared" si="1" ref="F7:F47">D7*110%</f>
        <v>77000</v>
      </c>
      <c r="G7" s="5">
        <f>F7*C7</f>
        <v>77000</v>
      </c>
    </row>
    <row r="8" spans="1:7" ht="12" customHeight="1">
      <c r="A8" s="5">
        <v>3</v>
      </c>
      <c r="B8" s="2" t="s">
        <v>69</v>
      </c>
      <c r="C8" s="5">
        <v>1</v>
      </c>
      <c r="D8" s="5">
        <v>66200</v>
      </c>
      <c r="E8" s="5">
        <f t="shared" si="0"/>
        <v>66200</v>
      </c>
      <c r="F8" s="5">
        <v>78100</v>
      </c>
      <c r="G8" s="5">
        <f>F8*C8</f>
        <v>78100</v>
      </c>
    </row>
    <row r="9" spans="1:7" ht="12" customHeight="1">
      <c r="A9" s="5">
        <v>4</v>
      </c>
      <c r="B9" s="2" t="s">
        <v>153</v>
      </c>
      <c r="C9" s="5">
        <v>3</v>
      </c>
      <c r="D9" s="5" t="e">
        <f>#REF!+#REF!</f>
        <v>#REF!</v>
      </c>
      <c r="E9" s="5" t="e">
        <f>#REF!+#REF!</f>
        <v>#REF!</v>
      </c>
      <c r="F9" s="5">
        <v>78100</v>
      </c>
      <c r="G9" s="5">
        <f>F9*C9</f>
        <v>234300</v>
      </c>
    </row>
    <row r="10" spans="1:7" ht="14.25" customHeight="1">
      <c r="A10" s="5">
        <v>5</v>
      </c>
      <c r="B10" s="2" t="s">
        <v>154</v>
      </c>
      <c r="C10" s="5">
        <v>1</v>
      </c>
      <c r="D10" s="5">
        <v>71000</v>
      </c>
      <c r="E10" s="5">
        <f t="shared" si="0"/>
        <v>71000</v>
      </c>
      <c r="F10" s="5">
        <f t="shared" si="1"/>
        <v>78100</v>
      </c>
      <c r="G10" s="5">
        <f>F10*C10</f>
        <v>78100</v>
      </c>
    </row>
    <row r="11" spans="1:7" ht="11.25" customHeight="1">
      <c r="A11" s="17">
        <v>6</v>
      </c>
      <c r="B11" s="16" t="s">
        <v>155</v>
      </c>
      <c r="C11" s="5"/>
      <c r="D11" s="5"/>
      <c r="E11" s="5"/>
      <c r="F11" s="5"/>
      <c r="G11" s="5"/>
    </row>
    <row r="12" spans="1:7" ht="27" customHeight="1">
      <c r="A12" s="5">
        <v>6.1</v>
      </c>
      <c r="B12" s="2" t="s">
        <v>156</v>
      </c>
      <c r="C12" s="5">
        <v>1</v>
      </c>
      <c r="D12" s="5">
        <v>71000</v>
      </c>
      <c r="E12" s="5">
        <f t="shared" si="0"/>
        <v>71000</v>
      </c>
      <c r="F12" s="5">
        <f t="shared" si="1"/>
        <v>78100</v>
      </c>
      <c r="G12" s="5">
        <f aca="true" t="shared" si="2" ref="G12:G47">F12*C12</f>
        <v>78100</v>
      </c>
    </row>
    <row r="13" spans="1:7" ht="14.25" customHeight="1">
      <c r="A13" s="5">
        <v>6.2</v>
      </c>
      <c r="B13" s="2" t="s">
        <v>157</v>
      </c>
      <c r="C13" s="5">
        <v>1</v>
      </c>
      <c r="D13" s="5">
        <v>66200</v>
      </c>
      <c r="E13" s="5">
        <f t="shared" si="0"/>
        <v>66200</v>
      </c>
      <c r="F13" s="5">
        <f t="shared" si="1"/>
        <v>72820</v>
      </c>
      <c r="G13" s="5">
        <f t="shared" si="2"/>
        <v>72820</v>
      </c>
    </row>
    <row r="14" spans="1:7" ht="12" customHeight="1">
      <c r="A14" s="17">
        <v>7</v>
      </c>
      <c r="B14" s="16" t="s">
        <v>158</v>
      </c>
      <c r="C14" s="5"/>
      <c r="D14" s="5"/>
      <c r="E14" s="5"/>
      <c r="F14" s="5"/>
      <c r="G14" s="5"/>
    </row>
    <row r="15" spans="1:7" ht="14.25" customHeight="1">
      <c r="A15" s="5">
        <v>7.1</v>
      </c>
      <c r="B15" s="2" t="s">
        <v>159</v>
      </c>
      <c r="C15" s="5">
        <v>1</v>
      </c>
      <c r="D15" s="5">
        <v>66200</v>
      </c>
      <c r="E15" s="5">
        <f t="shared" si="0"/>
        <v>66200</v>
      </c>
      <c r="F15" s="5">
        <f t="shared" si="1"/>
        <v>72820</v>
      </c>
      <c r="G15" s="5">
        <f t="shared" si="2"/>
        <v>72820</v>
      </c>
    </row>
    <row r="16" spans="1:7" ht="14.25" customHeight="1">
      <c r="A16" s="5">
        <v>7.2</v>
      </c>
      <c r="B16" s="2" t="s">
        <v>213</v>
      </c>
      <c r="C16" s="5">
        <f>C17+C18</f>
        <v>7</v>
      </c>
      <c r="D16" s="5">
        <f>D17+D18</f>
        <v>137200</v>
      </c>
      <c r="E16" s="5">
        <f>E17+E18</f>
        <v>482600</v>
      </c>
      <c r="F16" s="5"/>
      <c r="G16" s="5">
        <f>G17+G18</f>
        <v>530860</v>
      </c>
    </row>
    <row r="17" spans="1:7" ht="14.25" customHeight="1">
      <c r="A17" s="5" t="s">
        <v>188</v>
      </c>
      <c r="B17" s="2" t="s">
        <v>160</v>
      </c>
      <c r="C17" s="5">
        <v>3</v>
      </c>
      <c r="D17" s="5">
        <v>66200</v>
      </c>
      <c r="E17" s="5">
        <f t="shared" si="0"/>
        <v>198600</v>
      </c>
      <c r="F17" s="5">
        <f t="shared" si="1"/>
        <v>72820</v>
      </c>
      <c r="G17" s="5">
        <f t="shared" si="2"/>
        <v>218460</v>
      </c>
    </row>
    <row r="18" spans="1:7" ht="14.25" customHeight="1">
      <c r="A18" s="5" t="s">
        <v>212</v>
      </c>
      <c r="B18" s="2" t="s">
        <v>160</v>
      </c>
      <c r="C18" s="5">
        <v>4</v>
      </c>
      <c r="D18" s="5">
        <v>71000</v>
      </c>
      <c r="E18" s="5">
        <f t="shared" si="0"/>
        <v>284000</v>
      </c>
      <c r="F18" s="5">
        <f t="shared" si="1"/>
        <v>78100</v>
      </c>
      <c r="G18" s="5">
        <f t="shared" si="2"/>
        <v>312400</v>
      </c>
    </row>
    <row r="19" spans="1:7" ht="14.25" customHeight="1">
      <c r="A19" s="5">
        <v>7.3</v>
      </c>
      <c r="B19" s="2" t="s">
        <v>161</v>
      </c>
      <c r="C19" s="5">
        <v>1</v>
      </c>
      <c r="D19" s="5">
        <v>66200</v>
      </c>
      <c r="E19" s="5">
        <f t="shared" si="0"/>
        <v>66200</v>
      </c>
      <c r="F19" s="5">
        <f t="shared" si="1"/>
        <v>72820</v>
      </c>
      <c r="G19" s="5">
        <f t="shared" si="2"/>
        <v>72820</v>
      </c>
    </row>
    <row r="20" spans="1:7" ht="14.25" customHeight="1">
      <c r="A20" s="5">
        <v>7.4</v>
      </c>
      <c r="B20" s="2" t="s">
        <v>157</v>
      </c>
      <c r="C20" s="5">
        <v>1</v>
      </c>
      <c r="D20" s="5">
        <v>66200</v>
      </c>
      <c r="E20" s="5">
        <f t="shared" si="0"/>
        <v>66200</v>
      </c>
      <c r="F20" s="5">
        <f t="shared" si="1"/>
        <v>72820</v>
      </c>
      <c r="G20" s="5">
        <f t="shared" si="2"/>
        <v>72820</v>
      </c>
    </row>
    <row r="21" spans="1:7" ht="14.25" customHeight="1">
      <c r="A21" s="5">
        <v>7.5</v>
      </c>
      <c r="B21" s="2" t="s">
        <v>162</v>
      </c>
      <c r="C21" s="5">
        <v>1</v>
      </c>
      <c r="D21" s="5">
        <v>71000</v>
      </c>
      <c r="E21" s="5">
        <f t="shared" si="0"/>
        <v>71000</v>
      </c>
      <c r="F21" s="5">
        <f t="shared" si="1"/>
        <v>78100</v>
      </c>
      <c r="G21" s="5">
        <f t="shared" si="2"/>
        <v>78100</v>
      </c>
    </row>
    <row r="22" spans="1:7" ht="10.5" customHeight="1">
      <c r="A22" s="17">
        <v>8</v>
      </c>
      <c r="B22" s="16" t="s">
        <v>163</v>
      </c>
      <c r="C22" s="5"/>
      <c r="D22" s="5"/>
      <c r="E22" s="5"/>
      <c r="F22" s="5"/>
      <c r="G22" s="5"/>
    </row>
    <row r="23" spans="1:7" ht="14.25" customHeight="1">
      <c r="A23" s="5">
        <v>8.1</v>
      </c>
      <c r="B23" s="2" t="s">
        <v>164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4.25" customHeight="1">
      <c r="A24" s="5">
        <v>8.2</v>
      </c>
      <c r="B24" s="2" t="s">
        <v>210</v>
      </c>
      <c r="C24" s="5">
        <f>C25+C26</f>
        <v>3</v>
      </c>
      <c r="D24" s="5">
        <f>D25+D26</f>
        <v>137200</v>
      </c>
      <c r="E24" s="5">
        <f>E25+E26</f>
        <v>208200</v>
      </c>
      <c r="F24" s="5"/>
      <c r="G24" s="5">
        <f>G25+G26</f>
        <v>229020</v>
      </c>
    </row>
    <row r="25" spans="1:7" ht="14.25" customHeight="1">
      <c r="A25" s="5" t="s">
        <v>189</v>
      </c>
      <c r="B25" s="2" t="s">
        <v>165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4.25" customHeight="1">
      <c r="A26" s="5" t="s">
        <v>211</v>
      </c>
      <c r="B26" s="2" t="s">
        <v>165</v>
      </c>
      <c r="C26" s="5">
        <v>2</v>
      </c>
      <c r="D26" s="5">
        <v>71000</v>
      </c>
      <c r="E26" s="5">
        <f t="shared" si="0"/>
        <v>142000</v>
      </c>
      <c r="F26" s="5">
        <f t="shared" si="1"/>
        <v>78100</v>
      </c>
      <c r="G26" s="5">
        <f t="shared" si="2"/>
        <v>156200</v>
      </c>
    </row>
    <row r="27" spans="1:7" ht="13.5" customHeight="1">
      <c r="A27" s="5">
        <v>9</v>
      </c>
      <c r="B27" s="16" t="s">
        <v>166</v>
      </c>
      <c r="C27" s="5"/>
      <c r="D27" s="5"/>
      <c r="E27" s="5"/>
      <c r="F27" s="5"/>
      <c r="G27" s="5"/>
    </row>
    <row r="28" spans="1:7" ht="14.25" customHeight="1">
      <c r="A28" s="5">
        <v>9.3</v>
      </c>
      <c r="B28" s="2" t="s">
        <v>167</v>
      </c>
      <c r="C28" s="5">
        <v>1</v>
      </c>
      <c r="D28" s="5">
        <v>71000</v>
      </c>
      <c r="E28" s="5">
        <f t="shared" si="0"/>
        <v>71000</v>
      </c>
      <c r="F28" s="5">
        <f t="shared" si="1"/>
        <v>78100</v>
      </c>
      <c r="G28" s="5">
        <f t="shared" si="2"/>
        <v>78100</v>
      </c>
    </row>
    <row r="29" spans="1:7" ht="14.25" customHeight="1">
      <c r="A29" s="5">
        <v>9.4</v>
      </c>
      <c r="B29" s="2" t="s">
        <v>168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4.25" customHeight="1">
      <c r="A30" s="5">
        <v>9.5</v>
      </c>
      <c r="B30" s="2" t="s">
        <v>169</v>
      </c>
      <c r="C30" s="5">
        <v>1</v>
      </c>
      <c r="D30" s="5">
        <v>71000</v>
      </c>
      <c r="E30" s="5">
        <f t="shared" si="0"/>
        <v>71000</v>
      </c>
      <c r="F30" s="5">
        <f t="shared" si="1"/>
        <v>78100</v>
      </c>
      <c r="G30" s="5">
        <f t="shared" si="2"/>
        <v>78100</v>
      </c>
    </row>
    <row r="31" spans="1:7" ht="14.25" customHeight="1">
      <c r="A31" s="5">
        <v>10</v>
      </c>
      <c r="B31" s="2" t="s">
        <v>17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3.5" customHeight="1">
      <c r="A32" s="5">
        <v>11</v>
      </c>
      <c r="B32" s="2" t="s">
        <v>170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13.5" customHeight="1">
      <c r="A33" s="5">
        <v>12</v>
      </c>
      <c r="B33" s="2" t="s">
        <v>14</v>
      </c>
      <c r="C33" s="5">
        <v>1</v>
      </c>
      <c r="D33" s="5">
        <v>66200</v>
      </c>
      <c r="E33" s="5">
        <f t="shared" si="0"/>
        <v>66200</v>
      </c>
      <c r="F33" s="5">
        <f t="shared" si="1"/>
        <v>72820</v>
      </c>
      <c r="G33" s="5">
        <f t="shared" si="2"/>
        <v>72820</v>
      </c>
    </row>
    <row r="34" spans="1:7" ht="13.5" customHeight="1">
      <c r="A34" s="5">
        <v>13</v>
      </c>
      <c r="B34" s="2" t="s">
        <v>151</v>
      </c>
      <c r="C34" s="5">
        <v>1</v>
      </c>
      <c r="D34" s="5">
        <v>66200</v>
      </c>
      <c r="E34" s="5">
        <f t="shared" si="0"/>
        <v>66200</v>
      </c>
      <c r="F34" s="5">
        <f t="shared" si="1"/>
        <v>72820</v>
      </c>
      <c r="G34" s="5">
        <f t="shared" si="2"/>
        <v>72820</v>
      </c>
    </row>
    <row r="35" spans="1:7" ht="13.5" customHeight="1">
      <c r="A35" s="5">
        <v>14</v>
      </c>
      <c r="B35" s="2" t="s">
        <v>134</v>
      </c>
      <c r="C35" s="5">
        <f>C36+C37</f>
        <v>2</v>
      </c>
      <c r="D35" s="5">
        <f>D36+D37</f>
        <v>137200</v>
      </c>
      <c r="E35" s="5">
        <f>E36+E37</f>
        <v>137200</v>
      </c>
      <c r="F35" s="5"/>
      <c r="G35" s="5">
        <f>G36+G37</f>
        <v>150920</v>
      </c>
    </row>
    <row r="36" spans="1:7" ht="13.5" customHeight="1">
      <c r="A36" s="5">
        <v>14.1</v>
      </c>
      <c r="B36" s="2" t="s">
        <v>134</v>
      </c>
      <c r="C36" s="5">
        <v>1</v>
      </c>
      <c r="D36" s="5">
        <v>66200</v>
      </c>
      <c r="E36" s="5">
        <f t="shared" si="0"/>
        <v>66200</v>
      </c>
      <c r="F36" s="5">
        <f t="shared" si="1"/>
        <v>72820</v>
      </c>
      <c r="G36" s="5">
        <f t="shared" si="2"/>
        <v>72820</v>
      </c>
    </row>
    <row r="37" spans="1:7" ht="13.5" customHeight="1">
      <c r="A37" s="5">
        <v>14.2</v>
      </c>
      <c r="B37" s="2" t="s">
        <v>134</v>
      </c>
      <c r="C37" s="5">
        <v>1</v>
      </c>
      <c r="D37" s="5">
        <v>71000</v>
      </c>
      <c r="E37" s="5">
        <f t="shared" si="0"/>
        <v>71000</v>
      </c>
      <c r="F37" s="5">
        <f t="shared" si="1"/>
        <v>78100</v>
      </c>
      <c r="G37" s="5">
        <f t="shared" si="2"/>
        <v>78100</v>
      </c>
    </row>
    <row r="38" spans="1:7" ht="13.5" customHeight="1">
      <c r="A38" s="5">
        <v>15</v>
      </c>
      <c r="B38" s="2" t="s">
        <v>135</v>
      </c>
      <c r="C38" s="5">
        <v>1</v>
      </c>
      <c r="D38" s="5">
        <v>66200</v>
      </c>
      <c r="E38" s="5">
        <f t="shared" si="0"/>
        <v>66200</v>
      </c>
      <c r="F38" s="5">
        <f t="shared" si="1"/>
        <v>72820</v>
      </c>
      <c r="G38" s="5">
        <f t="shared" si="2"/>
        <v>72820</v>
      </c>
    </row>
    <row r="39" spans="1:7" ht="13.5" customHeight="1">
      <c r="A39" s="5">
        <v>16</v>
      </c>
      <c r="B39" s="2" t="s">
        <v>138</v>
      </c>
      <c r="C39" s="5">
        <v>1</v>
      </c>
      <c r="D39" s="5">
        <v>66200</v>
      </c>
      <c r="E39" s="5">
        <f t="shared" si="0"/>
        <v>66200</v>
      </c>
      <c r="F39" s="5">
        <f t="shared" si="1"/>
        <v>72820</v>
      </c>
      <c r="G39" s="5">
        <f t="shared" si="2"/>
        <v>72820</v>
      </c>
    </row>
    <row r="40" spans="1:7" ht="13.5" customHeight="1">
      <c r="A40" s="5">
        <v>17</v>
      </c>
      <c r="B40" s="2" t="s">
        <v>171</v>
      </c>
      <c r="C40" s="5">
        <v>1</v>
      </c>
      <c r="D40" s="5">
        <v>71000</v>
      </c>
      <c r="E40" s="5">
        <f t="shared" si="0"/>
        <v>71000</v>
      </c>
      <c r="F40" s="5">
        <f t="shared" si="1"/>
        <v>78100</v>
      </c>
      <c r="G40" s="5">
        <f t="shared" si="2"/>
        <v>78100</v>
      </c>
    </row>
    <row r="41" spans="1:7" ht="13.5" customHeight="1">
      <c r="A41" s="5">
        <v>18</v>
      </c>
      <c r="B41" s="2" t="s">
        <v>143</v>
      </c>
      <c r="C41" s="5">
        <v>1</v>
      </c>
      <c r="D41" s="5">
        <v>66200</v>
      </c>
      <c r="E41" s="5">
        <f t="shared" si="0"/>
        <v>66200</v>
      </c>
      <c r="F41" s="5">
        <f t="shared" si="1"/>
        <v>72820</v>
      </c>
      <c r="G41" s="5">
        <f t="shared" si="2"/>
        <v>72820</v>
      </c>
    </row>
    <row r="42" spans="1:7" ht="13.5" customHeight="1">
      <c r="A42" s="5">
        <v>19</v>
      </c>
      <c r="B42" s="2" t="s">
        <v>172</v>
      </c>
      <c r="C42" s="5">
        <v>1</v>
      </c>
      <c r="D42" s="5">
        <v>66200</v>
      </c>
      <c r="E42" s="5">
        <f t="shared" si="0"/>
        <v>66200</v>
      </c>
      <c r="F42" s="5">
        <v>78100</v>
      </c>
      <c r="G42" s="5">
        <f t="shared" si="2"/>
        <v>78100</v>
      </c>
    </row>
    <row r="43" spans="1:7" ht="13.5" customHeight="1">
      <c r="A43" s="5">
        <v>20</v>
      </c>
      <c r="B43" s="2" t="s">
        <v>76</v>
      </c>
      <c r="C43" s="5">
        <v>4</v>
      </c>
      <c r="D43" s="5">
        <v>66200</v>
      </c>
      <c r="E43" s="5">
        <f t="shared" si="0"/>
        <v>264800</v>
      </c>
      <c r="F43" s="5">
        <f t="shared" si="1"/>
        <v>72820</v>
      </c>
      <c r="G43" s="5">
        <f t="shared" si="2"/>
        <v>291280</v>
      </c>
    </row>
    <row r="44" spans="1:7" ht="13.5" customHeight="1">
      <c r="A44" s="5">
        <v>21</v>
      </c>
      <c r="B44" s="2" t="s">
        <v>20</v>
      </c>
      <c r="C44" s="5">
        <f>C45+C46</f>
        <v>4</v>
      </c>
      <c r="D44" s="5">
        <f>D45+D46</f>
        <v>137200</v>
      </c>
      <c r="E44" s="5">
        <f>E45+E46</f>
        <v>269600</v>
      </c>
      <c r="F44" s="5"/>
      <c r="G44" s="5">
        <f>G45+G46</f>
        <v>296560</v>
      </c>
    </row>
    <row r="45" spans="1:7" ht="13.5" customHeight="1">
      <c r="A45" s="5">
        <v>21.1</v>
      </c>
      <c r="B45" s="2" t="s">
        <v>20</v>
      </c>
      <c r="C45" s="5">
        <v>3</v>
      </c>
      <c r="D45" s="5">
        <v>66200</v>
      </c>
      <c r="E45" s="5">
        <f t="shared" si="0"/>
        <v>198600</v>
      </c>
      <c r="F45" s="5">
        <f t="shared" si="1"/>
        <v>72820</v>
      </c>
      <c r="G45" s="5">
        <f t="shared" si="2"/>
        <v>218460</v>
      </c>
    </row>
    <row r="46" spans="1:7" ht="13.5" customHeight="1">
      <c r="A46" s="5">
        <v>21.2</v>
      </c>
      <c r="B46" s="2" t="s">
        <v>20</v>
      </c>
      <c r="C46" s="5">
        <v>1</v>
      </c>
      <c r="D46" s="5">
        <v>71000</v>
      </c>
      <c r="E46" s="5">
        <f t="shared" si="0"/>
        <v>71000</v>
      </c>
      <c r="F46" s="5">
        <f t="shared" si="1"/>
        <v>78100</v>
      </c>
      <c r="G46" s="5">
        <f t="shared" si="2"/>
        <v>78100</v>
      </c>
    </row>
    <row r="47" spans="1:7" ht="13.5" customHeight="1">
      <c r="A47" s="5">
        <v>22</v>
      </c>
      <c r="B47" s="2" t="s">
        <v>238</v>
      </c>
      <c r="C47" s="5">
        <v>1</v>
      </c>
      <c r="D47" s="5">
        <v>71000</v>
      </c>
      <c r="E47" s="5">
        <f t="shared" si="0"/>
        <v>71000</v>
      </c>
      <c r="F47" s="5">
        <f t="shared" si="1"/>
        <v>78100</v>
      </c>
      <c r="G47" s="5">
        <f t="shared" si="2"/>
        <v>78100</v>
      </c>
    </row>
    <row r="48" spans="1:7" ht="12.75" customHeight="1">
      <c r="A48" s="29" t="s">
        <v>21</v>
      </c>
      <c r="B48" s="30"/>
      <c r="C48" s="4">
        <f>C6+C7+C8+C9+C10+C12+C13+C15+C16+C19+C20+C21+C23+C24+C28+C29+C30+C31+C32+C33+C34+C35+C38+C39+C40+C41+C42+C43+C44+C47</f>
        <v>47</v>
      </c>
      <c r="D48" s="4" t="e">
        <f>D6+D7+D8+D9+D10+D12+D13+D15+D16+D19+D20+D21+D23+D24+D28+D29+D30+D31+D32+D33+D34+D35+D38+D39+D40+D41+D42+D43+D44+D47</f>
        <v>#REF!</v>
      </c>
      <c r="E48" s="4" t="e">
        <f>E6+E7+E8+E9+E10+E12+E13+E15+E16+E19+E20+E21+E23+E24+E28+E29+E30+E31+E32+E33+E34+E35+E38+E39+E40+E41+E42+E43+E44+E47</f>
        <v>#REF!</v>
      </c>
      <c r="F48" s="4"/>
      <c r="G48" s="4">
        <f>G6+G7+G8+G9+G10+G12+G13+G15+G16+G19+G20+G21+G23+G24+G28+G29+G30+G31+G32+G33+G34+G35+G38+G39+G40+G41+G42+G43+G44+G47</f>
        <v>3590060</v>
      </c>
    </row>
    <row r="50" spans="1:6" ht="14.25" customHeight="1">
      <c r="A50" s="28" t="s">
        <v>214</v>
      </c>
      <c r="B50" s="28"/>
      <c r="C50" s="27" t="s">
        <v>215</v>
      </c>
      <c r="D50" s="27"/>
      <c r="E50" s="27"/>
      <c r="F50" s="27"/>
    </row>
  </sheetData>
  <sheetProtection/>
  <mergeCells count="7">
    <mergeCell ref="A4:G4"/>
    <mergeCell ref="A48:B48"/>
    <mergeCell ref="C1:G1"/>
    <mergeCell ref="C2:G2"/>
    <mergeCell ref="C3:G3"/>
    <mergeCell ref="C50:F50"/>
    <mergeCell ref="A50:B5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B16" sqref="B16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28" t="s">
        <v>59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22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1</v>
      </c>
      <c r="C6" s="6"/>
    </row>
    <row r="7" spans="1:6" ht="21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D10+D10*10%</f>
        <v>121000</v>
      </c>
      <c r="G10" s="5">
        <f>F10*C10</f>
        <v>121000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3">C11*D11</f>
        <v>80000</v>
      </c>
      <c r="F11" s="5">
        <f aca="true" t="shared" si="1" ref="F11:F33">D11+D11*10%</f>
        <v>88000</v>
      </c>
      <c r="G11" s="5">
        <f aca="true" t="shared" si="2" ref="G11:G34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10.850000000000001</v>
      </c>
      <c r="D13" s="5">
        <f>D14+D15+D16</f>
        <v>240000</v>
      </c>
      <c r="E13" s="5">
        <f>E14+E15+E16</f>
        <v>886600</v>
      </c>
      <c r="F13" s="5"/>
      <c r="G13" s="23">
        <f>G14+G15+G16</f>
        <v>975260</v>
      </c>
    </row>
    <row r="14" spans="1:7" ht="16.5" customHeight="1">
      <c r="A14" s="5">
        <v>4.1</v>
      </c>
      <c r="B14" s="2" t="s">
        <v>8</v>
      </c>
      <c r="C14" s="5">
        <v>6.975</v>
      </c>
      <c r="D14" s="5">
        <v>84000</v>
      </c>
      <c r="E14" s="5">
        <f t="shared" si="0"/>
        <v>585900</v>
      </c>
      <c r="F14" s="5">
        <f t="shared" si="1"/>
        <v>92400</v>
      </c>
      <c r="G14" s="5">
        <f t="shared" si="2"/>
        <v>644490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>
        <f t="shared" si="0"/>
        <v>124000</v>
      </c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2.325</v>
      </c>
      <c r="D16" s="5">
        <v>76000</v>
      </c>
      <c r="E16" s="5">
        <f t="shared" si="0"/>
        <v>176700</v>
      </c>
      <c r="F16" s="5">
        <f t="shared" si="1"/>
        <v>83600</v>
      </c>
      <c r="G16" s="5">
        <f t="shared" si="2"/>
        <v>194370.00000000003</v>
      </c>
    </row>
    <row r="17" spans="1:7" ht="16.5" customHeight="1">
      <c r="A17" s="5">
        <v>5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129500</v>
      </c>
      <c r="F17" s="5"/>
      <c r="G17" s="23">
        <f>G18+G19</f>
        <v>142450</v>
      </c>
    </row>
    <row r="18" spans="1:7" ht="16.5" customHeight="1">
      <c r="A18" s="5">
        <v>5.1</v>
      </c>
      <c r="B18" s="2" t="s">
        <v>8</v>
      </c>
      <c r="C18" s="5">
        <v>1.75</v>
      </c>
      <c r="D18" s="5">
        <v>74000</v>
      </c>
      <c r="E18" s="5">
        <f t="shared" si="0"/>
        <v>129500</v>
      </c>
      <c r="F18" s="5">
        <f t="shared" si="1"/>
        <v>81400</v>
      </c>
      <c r="G18" s="5">
        <f t="shared" si="2"/>
        <v>142450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194</v>
      </c>
      <c r="C20" s="5">
        <f>C21+C22</f>
        <v>7</v>
      </c>
      <c r="D20" s="5"/>
      <c r="E20" s="5"/>
      <c r="F20" s="5"/>
      <c r="G20" s="23">
        <f>G21+G22</f>
        <v>530860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4</v>
      </c>
      <c r="D22" s="5">
        <v>71000</v>
      </c>
      <c r="E22" s="5">
        <f t="shared" si="0"/>
        <v>284000</v>
      </c>
      <c r="F22" s="5">
        <f t="shared" si="1"/>
        <v>78100</v>
      </c>
      <c r="G22" s="5">
        <f t="shared" si="2"/>
        <v>312400</v>
      </c>
    </row>
    <row r="23" spans="1:7" ht="16.5" customHeight="1">
      <c r="A23" s="5">
        <v>7</v>
      </c>
      <c r="B23" s="2" t="s">
        <v>196</v>
      </c>
      <c r="C23" s="5">
        <f>C24+C25</f>
        <v>1.5</v>
      </c>
      <c r="D23" s="5"/>
      <c r="E23" s="5"/>
      <c r="F23" s="5"/>
      <c r="G23" s="23">
        <f>G24+G25</f>
        <v>111870</v>
      </c>
    </row>
    <row r="24" spans="1:7" ht="16.5" customHeight="1">
      <c r="A24" s="5">
        <v>7.1</v>
      </c>
      <c r="B24" s="2" t="s">
        <v>14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7.2</v>
      </c>
      <c r="B25" s="2" t="s">
        <v>14</v>
      </c>
      <c r="C25" s="5">
        <v>0.5</v>
      </c>
      <c r="D25" s="5">
        <v>71000</v>
      </c>
      <c r="E25" s="5">
        <f t="shared" si="0"/>
        <v>35500</v>
      </c>
      <c r="F25" s="5">
        <f t="shared" si="1"/>
        <v>78100</v>
      </c>
      <c r="G25" s="5">
        <f t="shared" si="2"/>
        <v>39050</v>
      </c>
    </row>
    <row r="26" spans="1:7" ht="16.5" customHeight="1">
      <c r="A26" s="5">
        <v>8</v>
      </c>
      <c r="B26" s="2" t="s">
        <v>15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9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10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12</v>
      </c>
      <c r="B30" s="2" t="s">
        <v>19</v>
      </c>
      <c r="C30" s="5">
        <v>0.5</v>
      </c>
      <c r="D30" s="5">
        <v>66200</v>
      </c>
      <c r="E30" s="5">
        <f t="shared" si="0"/>
        <v>33100</v>
      </c>
      <c r="F30" s="5">
        <f t="shared" si="1"/>
        <v>72820</v>
      </c>
      <c r="G30" s="5">
        <f t="shared" si="2"/>
        <v>36410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16.5" customHeight="1">
      <c r="A32" s="5">
        <v>14</v>
      </c>
      <c r="B32" s="2" t="s">
        <v>238</v>
      </c>
      <c r="C32" s="5">
        <f>C33+C34</f>
        <v>3</v>
      </c>
      <c r="D32" s="5"/>
      <c r="E32" s="5"/>
      <c r="F32" s="5"/>
      <c r="G32" s="23">
        <f>G33+G34</f>
        <v>223740</v>
      </c>
    </row>
    <row r="33" spans="1:7" ht="16.5" customHeight="1">
      <c r="A33" s="5">
        <v>14.1</v>
      </c>
      <c r="B33" s="2" t="s">
        <v>238</v>
      </c>
      <c r="C33" s="5">
        <v>2</v>
      </c>
      <c r="D33" s="5">
        <v>66200</v>
      </c>
      <c r="E33" s="5">
        <f t="shared" si="0"/>
        <v>132400</v>
      </c>
      <c r="F33" s="5">
        <f t="shared" si="1"/>
        <v>72820</v>
      </c>
      <c r="G33" s="5">
        <f t="shared" si="2"/>
        <v>145640</v>
      </c>
    </row>
    <row r="34" spans="1:7" ht="16.5" customHeight="1">
      <c r="A34" s="5">
        <v>14.2</v>
      </c>
      <c r="B34" s="2" t="s">
        <v>238</v>
      </c>
      <c r="C34" s="5">
        <v>1</v>
      </c>
      <c r="D34" s="5"/>
      <c r="E34" s="5"/>
      <c r="F34" s="5">
        <v>78100</v>
      </c>
      <c r="G34" s="5">
        <f t="shared" si="2"/>
        <v>78100</v>
      </c>
    </row>
    <row r="35" spans="1:7" ht="23.25" customHeight="1">
      <c r="A35" s="29" t="s">
        <v>21</v>
      </c>
      <c r="B35" s="30"/>
      <c r="C35" s="4">
        <f>C10+C11+C12+C13+C17+C20+C23+C26+C27+C28+C29+C30+C31+C32</f>
        <v>32.1</v>
      </c>
      <c r="D35" s="4" t="e">
        <f>D10+D11+D12+D13+D17+D20+D23+D26+D27+D28+D29+D30+D31+D32+#REF!</f>
        <v>#REF!</v>
      </c>
      <c r="E35" s="4" t="e">
        <f>E10+E11+E12+E13+E17+E20+E23+E26+E27+E28+E29+E30+E31+E32+#REF!</f>
        <v>#REF!</v>
      </c>
      <c r="F35" s="4"/>
      <c r="G35" s="4">
        <f>G10+G11+G12+G13+G17+G20+G23+G26+G27+G28+G29+G30+G31+G32</f>
        <v>2638020</v>
      </c>
    </row>
    <row r="39" spans="1:6" ht="28.5" customHeight="1">
      <c r="A39" s="28" t="s">
        <v>214</v>
      </c>
      <c r="B39" s="28"/>
      <c r="C39" s="27" t="s">
        <v>215</v>
      </c>
      <c r="D39" s="27"/>
      <c r="E39" s="27"/>
      <c r="F39" s="27"/>
    </row>
  </sheetData>
  <sheetProtection/>
  <mergeCells count="8">
    <mergeCell ref="C1:G1"/>
    <mergeCell ref="C39:F39"/>
    <mergeCell ref="C3:G3"/>
    <mergeCell ref="A5:G5"/>
    <mergeCell ref="B7:F7"/>
    <mergeCell ref="A35:B35"/>
    <mergeCell ref="C2:G2"/>
    <mergeCell ref="A39:B39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22" customWidth="1"/>
    <col min="7" max="7" width="20.28125" style="22" customWidth="1"/>
  </cols>
  <sheetData>
    <row r="1" spans="1:7" s="1" customFormat="1" ht="14.25" customHeight="1">
      <c r="A1" s="3"/>
      <c r="C1" s="28" t="s">
        <v>251</v>
      </c>
      <c r="D1" s="28"/>
      <c r="E1" s="28"/>
      <c r="F1" s="28"/>
      <c r="G1" s="28"/>
    </row>
    <row r="2" spans="1:7" s="1" customFormat="1" ht="14.25" customHeight="1">
      <c r="A2" s="3"/>
      <c r="C2" s="28" t="s">
        <v>217</v>
      </c>
      <c r="D2" s="28"/>
      <c r="E2" s="28"/>
      <c r="F2" s="28"/>
      <c r="G2" s="28"/>
    </row>
    <row r="3" spans="1:7" s="1" customFormat="1" ht="14.25" customHeight="1">
      <c r="A3" s="3"/>
      <c r="C3" s="28" t="s">
        <v>257</v>
      </c>
      <c r="D3" s="28"/>
      <c r="E3" s="28"/>
      <c r="F3" s="28"/>
      <c r="G3" s="28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28" t="s">
        <v>190</v>
      </c>
      <c r="B5" s="28"/>
      <c r="C5" s="28"/>
      <c r="D5" s="28"/>
      <c r="E5" s="28"/>
      <c r="F5" s="28"/>
      <c r="G5" s="28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s="1" customFormat="1" ht="25.5" customHeight="1">
      <c r="A8" s="5">
        <v>1</v>
      </c>
      <c r="B8" s="18" t="s">
        <v>6</v>
      </c>
      <c r="C8" s="19">
        <v>1</v>
      </c>
      <c r="D8" s="19">
        <v>125000</v>
      </c>
      <c r="E8" s="5">
        <f aca="true" t="shared" si="0" ref="E8:E13">D8*C8</f>
        <v>125000</v>
      </c>
      <c r="F8" s="5">
        <f>D8*110%</f>
        <v>137500</v>
      </c>
      <c r="G8" s="5">
        <f>F8*C8</f>
        <v>137500</v>
      </c>
    </row>
    <row r="9" spans="1:7" s="1" customFormat="1" ht="25.5" customHeight="1">
      <c r="A9" s="5">
        <v>2</v>
      </c>
      <c r="B9" s="18" t="s">
        <v>93</v>
      </c>
      <c r="C9" s="19">
        <v>1</v>
      </c>
      <c r="D9" s="19">
        <v>85000</v>
      </c>
      <c r="E9" s="5">
        <f t="shared" si="0"/>
        <v>85000</v>
      </c>
      <c r="F9" s="5">
        <f>D9*110%</f>
        <v>93500.00000000001</v>
      </c>
      <c r="G9" s="5">
        <f>F9*C9</f>
        <v>93500.00000000001</v>
      </c>
    </row>
    <row r="10" spans="1:7" s="1" customFormat="1" ht="25.5" customHeight="1">
      <c r="A10" s="5">
        <v>3</v>
      </c>
      <c r="B10" s="18" t="s">
        <v>191</v>
      </c>
      <c r="C10" s="19">
        <f>C11+C12+C13+C14</f>
        <v>20</v>
      </c>
      <c r="D10" s="19">
        <f>D11+D12+D13+D14</f>
        <v>137200</v>
      </c>
      <c r="E10" s="19">
        <f>E11+E12+E13+E14</f>
        <v>761800</v>
      </c>
      <c r="F10" s="19"/>
      <c r="G10" s="19">
        <f>G11+G12+G13+G14</f>
        <v>2140000</v>
      </c>
    </row>
    <row r="11" spans="1:7" s="1" customFormat="1" ht="25.5" customHeight="1">
      <c r="A11" s="5">
        <v>3.1</v>
      </c>
      <c r="B11" s="18" t="s">
        <v>8</v>
      </c>
      <c r="C11" s="19">
        <v>6</v>
      </c>
      <c r="D11" s="19"/>
      <c r="E11" s="19"/>
      <c r="F11" s="19">
        <v>135000</v>
      </c>
      <c r="G11" s="19">
        <f>F11*C11</f>
        <v>810000</v>
      </c>
    </row>
    <row r="12" spans="1:7" s="1" customFormat="1" ht="25.5" customHeight="1">
      <c r="A12" s="5">
        <v>3.2</v>
      </c>
      <c r="B12" s="18" t="s">
        <v>9</v>
      </c>
      <c r="C12" s="19">
        <v>4</v>
      </c>
      <c r="D12" s="19">
        <v>66200</v>
      </c>
      <c r="E12" s="5">
        <f t="shared" si="0"/>
        <v>264800</v>
      </c>
      <c r="F12" s="5">
        <v>115000</v>
      </c>
      <c r="G12" s="5">
        <f>F12*C12</f>
        <v>460000</v>
      </c>
    </row>
    <row r="13" spans="1:7" s="1" customFormat="1" ht="25.5" customHeight="1">
      <c r="A13" s="5">
        <v>3.3</v>
      </c>
      <c r="B13" s="18" t="s">
        <v>11</v>
      </c>
      <c r="C13" s="19">
        <v>7</v>
      </c>
      <c r="D13" s="19">
        <v>71000</v>
      </c>
      <c r="E13" s="5">
        <f t="shared" si="0"/>
        <v>497000</v>
      </c>
      <c r="F13" s="5">
        <v>90000</v>
      </c>
      <c r="G13" s="5">
        <f>F13*C13</f>
        <v>630000</v>
      </c>
    </row>
    <row r="14" spans="1:7" s="1" customFormat="1" ht="25.5" customHeight="1">
      <c r="A14" s="5">
        <v>3.4</v>
      </c>
      <c r="B14" s="18" t="s">
        <v>226</v>
      </c>
      <c r="C14" s="19">
        <v>3</v>
      </c>
      <c r="D14" s="19"/>
      <c r="E14" s="5"/>
      <c r="F14" s="5">
        <v>80000</v>
      </c>
      <c r="G14" s="5">
        <f>F14*C14</f>
        <v>240000</v>
      </c>
    </row>
    <row r="15" spans="1:7" s="1" customFormat="1" ht="25.5" customHeight="1">
      <c r="A15" s="5">
        <v>4</v>
      </c>
      <c r="B15" s="18" t="s">
        <v>216</v>
      </c>
      <c r="C15" s="19">
        <v>1</v>
      </c>
      <c r="D15" s="19" t="e">
        <f>#REF!+#REF!</f>
        <v>#REF!</v>
      </c>
      <c r="E15" s="19" t="e">
        <f>#REF!+#REF!</f>
        <v>#REF!</v>
      </c>
      <c r="F15" s="19">
        <v>100000</v>
      </c>
      <c r="G15" s="19">
        <f>F15*C15</f>
        <v>100000</v>
      </c>
    </row>
    <row r="16" spans="1:7" s="1" customFormat="1" ht="33.75" customHeight="1">
      <c r="A16" s="29" t="s">
        <v>21</v>
      </c>
      <c r="B16" s="30"/>
      <c r="C16" s="4">
        <f>C8+C9+C10+C15</f>
        <v>23</v>
      </c>
      <c r="D16" s="4" t="e">
        <f>D8+D9+D10+D15</f>
        <v>#REF!</v>
      </c>
      <c r="E16" s="4" t="e">
        <f>E8+E9+E10+E15</f>
        <v>#REF!</v>
      </c>
      <c r="F16" s="4"/>
      <c r="G16" s="4">
        <f>G8+G9+G10+G15</f>
        <v>2471000</v>
      </c>
    </row>
    <row r="17" spans="1:7" s="1" customFormat="1" ht="13.5">
      <c r="A17" s="3"/>
      <c r="D17" s="3"/>
      <c r="E17" s="3"/>
      <c r="F17" s="3"/>
      <c r="G17" s="3"/>
    </row>
    <row r="18" spans="1:7" s="1" customFormat="1" ht="13.5">
      <c r="A18" s="3"/>
      <c r="D18" s="3"/>
      <c r="E18" s="3"/>
      <c r="F18" s="3"/>
      <c r="G18" s="3"/>
    </row>
    <row r="21" spans="1:7" ht="14.25" customHeight="1">
      <c r="A21" s="28" t="s">
        <v>214</v>
      </c>
      <c r="B21" s="28"/>
      <c r="C21" s="27" t="s">
        <v>215</v>
      </c>
      <c r="D21" s="27"/>
      <c r="E21" s="27"/>
      <c r="F21" s="27"/>
      <c r="G21" s="3"/>
    </row>
  </sheetData>
  <sheetProtection/>
  <mergeCells count="7">
    <mergeCell ref="A5:G5"/>
    <mergeCell ref="A16:B16"/>
    <mergeCell ref="C1:G1"/>
    <mergeCell ref="C2:G2"/>
    <mergeCell ref="C3:G3"/>
    <mergeCell ref="C21:F21"/>
    <mergeCell ref="A21:B21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6">
      <selection activeCell="C9" sqref="C9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22" customWidth="1"/>
    <col min="8" max="16384" width="9.140625" style="1" customWidth="1"/>
  </cols>
  <sheetData>
    <row r="1" spans="3:7" ht="14.25" customHeight="1">
      <c r="C1" s="28" t="s">
        <v>252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4" ht="13.5">
      <c r="G4" s="3"/>
    </row>
    <row r="5" spans="1:7" ht="49.5" customHeight="1">
      <c r="A5" s="28" t="s">
        <v>108</v>
      </c>
      <c r="B5" s="28"/>
      <c r="C5" s="28"/>
      <c r="D5" s="28"/>
      <c r="E5" s="28"/>
      <c r="F5" s="28"/>
      <c r="G5" s="28"/>
    </row>
    <row r="7" spans="1:7" ht="30" customHeight="1">
      <c r="A7" s="10" t="s">
        <v>3</v>
      </c>
      <c r="B7" s="10" t="s">
        <v>4</v>
      </c>
      <c r="C7" s="10" t="s">
        <v>5</v>
      </c>
      <c r="D7" s="9" t="s">
        <v>56</v>
      </c>
      <c r="E7" s="4" t="s">
        <v>70</v>
      </c>
      <c r="F7" s="20" t="s">
        <v>56</v>
      </c>
      <c r="G7" s="4" t="s">
        <v>70</v>
      </c>
    </row>
    <row r="8" spans="1:7" ht="21.75" customHeight="1">
      <c r="A8" s="5">
        <v>1</v>
      </c>
      <c r="B8" s="2" t="s">
        <v>6</v>
      </c>
      <c r="C8" s="5">
        <v>1</v>
      </c>
      <c r="D8" s="5">
        <v>90000</v>
      </c>
      <c r="E8" s="5">
        <f>D8*C8</f>
        <v>90000</v>
      </c>
      <c r="F8" s="5">
        <v>120000</v>
      </c>
      <c r="G8" s="5">
        <f>F8*C8</f>
        <v>120000</v>
      </c>
    </row>
    <row r="9" spans="1:7" ht="21.75" customHeight="1">
      <c r="A9" s="5">
        <v>2</v>
      </c>
      <c r="B9" s="2" t="s">
        <v>69</v>
      </c>
      <c r="C9" s="5">
        <v>1</v>
      </c>
      <c r="D9" s="5">
        <v>71000</v>
      </c>
      <c r="E9" s="5">
        <f aca="true" t="shared" si="0" ref="E9:E28">D9*C9</f>
        <v>71000</v>
      </c>
      <c r="F9" s="5">
        <f aca="true" t="shared" si="1" ref="F9:F28">D9*110%</f>
        <v>78100</v>
      </c>
      <c r="G9" s="5">
        <f aca="true" t="shared" si="2" ref="G9:G28">F9*C9</f>
        <v>78100</v>
      </c>
    </row>
    <row r="10" spans="1:7" ht="33" customHeight="1">
      <c r="A10" s="5">
        <v>3</v>
      </c>
      <c r="B10" s="2" t="s">
        <v>227</v>
      </c>
      <c r="C10" s="5">
        <v>1</v>
      </c>
      <c r="D10" s="5"/>
      <c r="E10" s="5"/>
      <c r="F10" s="5">
        <v>80000</v>
      </c>
      <c r="G10" s="5">
        <f>C10*F10</f>
        <v>80000</v>
      </c>
    </row>
    <row r="11" spans="1:7" ht="21.75" customHeight="1">
      <c r="A11" s="5">
        <v>4</v>
      </c>
      <c r="B11" s="2" t="s">
        <v>239</v>
      </c>
      <c r="C11" s="5">
        <v>1</v>
      </c>
      <c r="D11" s="5"/>
      <c r="E11" s="5"/>
      <c r="F11" s="5">
        <v>80000</v>
      </c>
      <c r="G11" s="5">
        <f>C11*F11</f>
        <v>80000</v>
      </c>
    </row>
    <row r="12" spans="1:7" ht="21.75" customHeight="1">
      <c r="A12" s="5">
        <v>5</v>
      </c>
      <c r="B12" s="2" t="s">
        <v>117</v>
      </c>
      <c r="C12" s="5">
        <v>1</v>
      </c>
      <c r="D12" s="5"/>
      <c r="E12" s="5"/>
      <c r="F12" s="5">
        <v>78100</v>
      </c>
      <c r="G12" s="5">
        <f>C12*F12</f>
        <v>78100</v>
      </c>
    </row>
    <row r="13" spans="1:7" ht="44.25" customHeight="1">
      <c r="A13" s="5">
        <v>6</v>
      </c>
      <c r="B13" s="2" t="s">
        <v>240</v>
      </c>
      <c r="C13" s="5">
        <v>1</v>
      </c>
      <c r="D13" s="5"/>
      <c r="E13" s="5"/>
      <c r="F13" s="5">
        <v>72800</v>
      </c>
      <c r="G13" s="5">
        <f>C13*F13</f>
        <v>72800</v>
      </c>
    </row>
    <row r="14" spans="1:7" ht="56.25" customHeight="1">
      <c r="A14" s="5">
        <v>7</v>
      </c>
      <c r="B14" s="2" t="s">
        <v>109</v>
      </c>
      <c r="C14" s="5">
        <v>1</v>
      </c>
      <c r="D14" s="5">
        <v>80000</v>
      </c>
      <c r="E14" s="5">
        <f t="shared" si="0"/>
        <v>80000</v>
      </c>
      <c r="F14" s="5">
        <f t="shared" si="1"/>
        <v>88000</v>
      </c>
      <c r="G14" s="5">
        <f t="shared" si="2"/>
        <v>88000</v>
      </c>
    </row>
    <row r="15" spans="1:7" ht="21.75" customHeight="1">
      <c r="A15" s="5">
        <v>8</v>
      </c>
      <c r="B15" s="2" t="s">
        <v>110</v>
      </c>
      <c r="C15" s="5">
        <v>2</v>
      </c>
      <c r="D15" s="5">
        <v>66200</v>
      </c>
      <c r="E15" s="5">
        <f t="shared" si="0"/>
        <v>132400</v>
      </c>
      <c r="F15" s="5">
        <f t="shared" si="1"/>
        <v>72820</v>
      </c>
      <c r="G15" s="5">
        <f t="shared" si="2"/>
        <v>145640</v>
      </c>
    </row>
    <row r="16" spans="1:7" ht="21.75" customHeight="1">
      <c r="A16" s="5">
        <v>9</v>
      </c>
      <c r="B16" s="24" t="s">
        <v>201</v>
      </c>
      <c r="C16" s="23">
        <f>C17+C18</f>
        <v>9</v>
      </c>
      <c r="D16" s="23">
        <f>D17+D18</f>
        <v>137200</v>
      </c>
      <c r="E16" s="23">
        <f>E17+E18</f>
        <v>615000</v>
      </c>
      <c r="F16" s="23"/>
      <c r="G16" s="23">
        <f>G17+G18</f>
        <v>676500</v>
      </c>
    </row>
    <row r="17" spans="1:7" ht="21.75" customHeight="1">
      <c r="A17" s="5">
        <v>9.1</v>
      </c>
      <c r="B17" s="2" t="s">
        <v>111</v>
      </c>
      <c r="C17" s="5">
        <v>5</v>
      </c>
      <c r="D17" s="5">
        <v>66200</v>
      </c>
      <c r="E17" s="5">
        <f t="shared" si="0"/>
        <v>331000</v>
      </c>
      <c r="F17" s="5">
        <f t="shared" si="1"/>
        <v>72820</v>
      </c>
      <c r="G17" s="5">
        <f t="shared" si="2"/>
        <v>364100</v>
      </c>
    </row>
    <row r="18" spans="1:7" ht="21.75" customHeight="1">
      <c r="A18" s="5">
        <v>9.2</v>
      </c>
      <c r="B18" s="2" t="s">
        <v>111</v>
      </c>
      <c r="C18" s="5">
        <v>4</v>
      </c>
      <c r="D18" s="5">
        <v>71000</v>
      </c>
      <c r="E18" s="5">
        <f t="shared" si="0"/>
        <v>284000</v>
      </c>
      <c r="F18" s="5">
        <f t="shared" si="1"/>
        <v>78100</v>
      </c>
      <c r="G18" s="5">
        <f t="shared" si="2"/>
        <v>312400</v>
      </c>
    </row>
    <row r="19" spans="1:7" ht="21.75" customHeight="1">
      <c r="A19" s="5">
        <v>10</v>
      </c>
      <c r="B19" s="24" t="s">
        <v>202</v>
      </c>
      <c r="C19" s="23">
        <f>C20+C21</f>
        <v>4</v>
      </c>
      <c r="D19" s="23">
        <f>D20+D21</f>
        <v>137200</v>
      </c>
      <c r="E19" s="23">
        <f>E20+E21</f>
        <v>279200</v>
      </c>
      <c r="F19" s="23"/>
      <c r="G19" s="23">
        <f>G20+G21</f>
        <v>307120</v>
      </c>
    </row>
    <row r="20" spans="1:7" ht="21.75" customHeight="1">
      <c r="A20" s="5">
        <v>10.1</v>
      </c>
      <c r="B20" s="2" t="s">
        <v>162</v>
      </c>
      <c r="C20" s="5">
        <v>1</v>
      </c>
      <c r="D20" s="5">
        <v>66200</v>
      </c>
      <c r="E20" s="5">
        <f t="shared" si="0"/>
        <v>66200</v>
      </c>
      <c r="F20" s="5">
        <f t="shared" si="1"/>
        <v>72820</v>
      </c>
      <c r="G20" s="5">
        <f t="shared" si="2"/>
        <v>72820</v>
      </c>
    </row>
    <row r="21" spans="1:7" ht="21.75" customHeight="1">
      <c r="A21" s="5">
        <v>10.2</v>
      </c>
      <c r="B21" s="2" t="s">
        <v>162</v>
      </c>
      <c r="C21" s="5">
        <v>3</v>
      </c>
      <c r="D21" s="5">
        <v>71000</v>
      </c>
      <c r="E21" s="5">
        <f t="shared" si="0"/>
        <v>213000</v>
      </c>
      <c r="F21" s="5">
        <f t="shared" si="1"/>
        <v>78100</v>
      </c>
      <c r="G21" s="5">
        <f t="shared" si="2"/>
        <v>234300</v>
      </c>
    </row>
    <row r="22" spans="1:7" ht="21.75" customHeight="1">
      <c r="A22" s="5">
        <v>11</v>
      </c>
      <c r="B22" s="2" t="s">
        <v>112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21.75" customHeight="1">
      <c r="A23" s="5">
        <v>12</v>
      </c>
      <c r="B23" s="24" t="s">
        <v>203</v>
      </c>
      <c r="C23" s="23">
        <f>C24+C25</f>
        <v>6</v>
      </c>
      <c r="D23" s="23">
        <f>D24+D25</f>
        <v>137200</v>
      </c>
      <c r="E23" s="23">
        <f>E24+E25</f>
        <v>402000</v>
      </c>
      <c r="F23" s="23"/>
      <c r="G23" s="23">
        <f>G24+G25</f>
        <v>442200</v>
      </c>
    </row>
    <row r="24" spans="1:7" ht="21.75" customHeight="1">
      <c r="A24" s="5">
        <v>12.1</v>
      </c>
      <c r="B24" s="2" t="s">
        <v>113</v>
      </c>
      <c r="C24" s="5">
        <v>5</v>
      </c>
      <c r="D24" s="5">
        <v>66200</v>
      </c>
      <c r="E24" s="5">
        <f t="shared" si="0"/>
        <v>331000</v>
      </c>
      <c r="F24" s="5">
        <f t="shared" si="1"/>
        <v>72820</v>
      </c>
      <c r="G24" s="5">
        <f t="shared" si="2"/>
        <v>364100</v>
      </c>
    </row>
    <row r="25" spans="1:7" ht="21.75" customHeight="1">
      <c r="A25" s="5">
        <v>12.2</v>
      </c>
      <c r="B25" s="2" t="s">
        <v>113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21.75" customHeight="1">
      <c r="A26" s="5">
        <v>13</v>
      </c>
      <c r="B26" s="24" t="s">
        <v>204</v>
      </c>
      <c r="C26" s="23">
        <f>C27+C28</f>
        <v>29</v>
      </c>
      <c r="D26" s="23">
        <f>D27+D28</f>
        <v>137200</v>
      </c>
      <c r="E26" s="23">
        <f>E27+E28</f>
        <v>2001400</v>
      </c>
      <c r="F26" s="23"/>
      <c r="G26" s="23">
        <f>G27+G28</f>
        <v>2201540</v>
      </c>
    </row>
    <row r="27" spans="1:7" ht="21.75" customHeight="1">
      <c r="A27" s="5">
        <v>13.1</v>
      </c>
      <c r="B27" s="2" t="s">
        <v>114</v>
      </c>
      <c r="C27" s="5">
        <v>12</v>
      </c>
      <c r="D27" s="5">
        <v>66200</v>
      </c>
      <c r="E27" s="5">
        <f t="shared" si="0"/>
        <v>794400</v>
      </c>
      <c r="F27" s="5">
        <f t="shared" si="1"/>
        <v>72820</v>
      </c>
      <c r="G27" s="5">
        <f t="shared" si="2"/>
        <v>873840</v>
      </c>
    </row>
    <row r="28" spans="1:7" ht="21.75" customHeight="1">
      <c r="A28" s="5">
        <v>13.2</v>
      </c>
      <c r="B28" s="2" t="s">
        <v>114</v>
      </c>
      <c r="C28" s="5">
        <v>17</v>
      </c>
      <c r="D28" s="5">
        <v>71000</v>
      </c>
      <c r="E28" s="5">
        <f t="shared" si="0"/>
        <v>1207000</v>
      </c>
      <c r="F28" s="5">
        <f t="shared" si="1"/>
        <v>78100</v>
      </c>
      <c r="G28" s="5">
        <f t="shared" si="2"/>
        <v>1327700</v>
      </c>
    </row>
    <row r="29" spans="1:7" ht="21.75" customHeight="1">
      <c r="A29" s="5">
        <v>14</v>
      </c>
      <c r="B29" s="2" t="s">
        <v>76</v>
      </c>
      <c r="C29" s="5">
        <v>2</v>
      </c>
      <c r="D29" s="5"/>
      <c r="E29" s="5"/>
      <c r="F29" s="5">
        <v>78100</v>
      </c>
      <c r="G29" s="5">
        <f>C29*F29</f>
        <v>156200</v>
      </c>
    </row>
    <row r="30" spans="1:7" ht="30" customHeight="1">
      <c r="A30" s="5">
        <v>15</v>
      </c>
      <c r="B30" s="2" t="s">
        <v>116</v>
      </c>
      <c r="C30" s="5">
        <v>1</v>
      </c>
      <c r="D30" s="5"/>
      <c r="E30" s="5"/>
      <c r="F30" s="5">
        <v>72820</v>
      </c>
      <c r="G30" s="5">
        <f>C30*F30</f>
        <v>72820</v>
      </c>
    </row>
    <row r="31" spans="1:7" ht="14.25">
      <c r="A31" s="29" t="s">
        <v>21</v>
      </c>
      <c r="B31" s="30"/>
      <c r="C31" s="4">
        <f>C8+C9+C10+C11+C12+C13+C14+C15+C19+C16+C22+C24+C25+C26+C29+C30</f>
        <v>61</v>
      </c>
      <c r="D31" s="4">
        <f>D8+D9+D10+D11+D12+D13+D14+D15+D19+D16+D22+D24+D25+D26+D29</f>
        <v>922200</v>
      </c>
      <c r="E31" s="4">
        <f>E8+E9+E10+E11+E12+E13+E14+E15+E19+E16+E22+E24+E25+E26+E29</f>
        <v>3737200</v>
      </c>
      <c r="F31" s="4"/>
      <c r="G31" s="4">
        <f>G8+G9+G10+G11+G12+G13+G14+G15+G19+G16+G22+G24+G25+G26+G29+G30</f>
        <v>4671840</v>
      </c>
    </row>
    <row r="34" ht="14.25" customHeight="1"/>
    <row r="35" spans="1:6" ht="14.25">
      <c r="A35" s="28" t="s">
        <v>214</v>
      </c>
      <c r="B35" s="28"/>
      <c r="C35" s="27" t="s">
        <v>215</v>
      </c>
      <c r="D35" s="27"/>
      <c r="E35" s="27"/>
      <c r="F35" s="27"/>
    </row>
    <row r="36" ht="13.5">
      <c r="G36" s="3"/>
    </row>
    <row r="37" ht="13.5">
      <c r="G37" s="3"/>
    </row>
    <row r="38" ht="13.5">
      <c r="G38" s="3"/>
    </row>
  </sheetData>
  <sheetProtection/>
  <mergeCells count="7">
    <mergeCell ref="C1:G1"/>
    <mergeCell ref="C2:G2"/>
    <mergeCell ref="C3:G3"/>
    <mergeCell ref="A5:G5"/>
    <mergeCell ref="A31:B31"/>
    <mergeCell ref="A35:B35"/>
    <mergeCell ref="C35:F3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0">
      <selection activeCell="B16" sqref="B16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28" t="s">
        <v>60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31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51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40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C10*F10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9">C11*D11</f>
        <v>80000</v>
      </c>
      <c r="F11" s="5">
        <f aca="true" t="shared" si="1" ref="F11:F29">D11*110%</f>
        <v>88000</v>
      </c>
      <c r="G11" s="5">
        <f aca="true" t="shared" si="2" ref="G11:G29">C11*F11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5">
        <v>4</v>
      </c>
      <c r="B13" s="2" t="s">
        <v>10</v>
      </c>
      <c r="C13" s="5">
        <f>C14+C15+C16</f>
        <v>6.2</v>
      </c>
      <c r="D13" s="5">
        <f>D14+D15+D16</f>
        <v>240000</v>
      </c>
      <c r="E13" s="5">
        <f>E14+E15+E16</f>
        <v>0</v>
      </c>
      <c r="F13" s="5"/>
      <c r="G13" s="23">
        <f>G14+G15+G16</f>
        <v>531960</v>
      </c>
    </row>
    <row r="14" spans="1:7" ht="16.5" customHeight="1">
      <c r="A14" s="5">
        <v>4.1</v>
      </c>
      <c r="B14" s="2" t="s">
        <v>8</v>
      </c>
      <c r="C14" s="5">
        <v>0.775</v>
      </c>
      <c r="D14" s="5">
        <v>84000</v>
      </c>
      <c r="E14" s="5"/>
      <c r="F14" s="5">
        <f t="shared" si="1"/>
        <v>92400.00000000001</v>
      </c>
      <c r="G14" s="5">
        <f t="shared" si="2"/>
        <v>71610.00000000001</v>
      </c>
    </row>
    <row r="15" spans="1:7" ht="16.5" customHeight="1">
      <c r="A15" s="5">
        <v>4.2</v>
      </c>
      <c r="B15" s="2" t="s">
        <v>9</v>
      </c>
      <c r="C15" s="5">
        <v>1.55</v>
      </c>
      <c r="D15" s="5">
        <v>80000</v>
      </c>
      <c r="E15" s="5"/>
      <c r="F15" s="5">
        <f t="shared" si="1"/>
        <v>88000</v>
      </c>
      <c r="G15" s="5">
        <f t="shared" si="2"/>
        <v>136400</v>
      </c>
    </row>
    <row r="16" spans="1:7" ht="16.5" customHeight="1">
      <c r="A16" s="5">
        <v>4.3</v>
      </c>
      <c r="B16" s="2" t="s">
        <v>11</v>
      </c>
      <c r="C16" s="5">
        <v>3.875</v>
      </c>
      <c r="D16" s="5">
        <v>76000</v>
      </c>
      <c r="E16" s="5"/>
      <c r="F16" s="5">
        <f t="shared" si="1"/>
        <v>83600</v>
      </c>
      <c r="G16" s="5">
        <f t="shared" si="2"/>
        <v>323950</v>
      </c>
    </row>
    <row r="17" spans="1:7" ht="16.5" customHeight="1">
      <c r="A17" s="5">
        <v>5</v>
      </c>
      <c r="B17" s="2" t="s">
        <v>12</v>
      </c>
      <c r="C17" s="5">
        <f>C18+C19</f>
        <v>1</v>
      </c>
      <c r="D17" s="5">
        <f>D18+D19</f>
        <v>144000</v>
      </c>
      <c r="E17" s="5">
        <f>E18+E19</f>
        <v>0</v>
      </c>
      <c r="F17" s="5"/>
      <c r="G17" s="23">
        <f>G18+G19</f>
        <v>81400</v>
      </c>
    </row>
    <row r="18" spans="1:7" ht="16.5" customHeight="1">
      <c r="A18" s="5">
        <v>5.1</v>
      </c>
      <c r="B18" s="2" t="s">
        <v>8</v>
      </c>
      <c r="C18" s="5">
        <v>1</v>
      </c>
      <c r="D18" s="5">
        <v>74000</v>
      </c>
      <c r="E18" s="5"/>
      <c r="F18" s="5">
        <f t="shared" si="1"/>
        <v>81400</v>
      </c>
      <c r="G18" s="5">
        <f t="shared" si="2"/>
        <v>81400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13</v>
      </c>
      <c r="C20" s="5">
        <f>C21+C22</f>
        <v>4</v>
      </c>
      <c r="D20" s="5"/>
      <c r="E20" s="5"/>
      <c r="F20" s="5"/>
      <c r="G20" s="23">
        <f>G21+G22</f>
        <v>296560</v>
      </c>
    </row>
    <row r="21" spans="1:7" ht="16.5" customHeight="1">
      <c r="A21" s="5">
        <v>6.1</v>
      </c>
      <c r="B21" s="2" t="s">
        <v>13</v>
      </c>
      <c r="C21" s="5">
        <v>3</v>
      </c>
      <c r="D21" s="5">
        <v>66200</v>
      </c>
      <c r="E21" s="5">
        <f t="shared" si="0"/>
        <v>198600</v>
      </c>
      <c r="F21" s="5">
        <f t="shared" si="1"/>
        <v>72820</v>
      </c>
      <c r="G21" s="5">
        <f t="shared" si="2"/>
        <v>218460</v>
      </c>
    </row>
    <row r="22" spans="1:7" ht="16.5" customHeight="1">
      <c r="A22" s="5">
        <v>6.2</v>
      </c>
      <c r="B22" s="2" t="s">
        <v>13</v>
      </c>
      <c r="C22" s="5">
        <v>1</v>
      </c>
      <c r="D22" s="5">
        <v>71000</v>
      </c>
      <c r="E22" s="5">
        <f t="shared" si="0"/>
        <v>71000</v>
      </c>
      <c r="F22" s="5">
        <f t="shared" si="1"/>
        <v>78100</v>
      </c>
      <c r="G22" s="5">
        <f t="shared" si="2"/>
        <v>78100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33" customHeight="1">
      <c r="A29" s="5">
        <v>13</v>
      </c>
      <c r="B29" s="2" t="s">
        <v>23</v>
      </c>
      <c r="C29" s="5">
        <v>1</v>
      </c>
      <c r="D29" s="5">
        <v>71000</v>
      </c>
      <c r="E29" s="5">
        <f t="shared" si="0"/>
        <v>71000</v>
      </c>
      <c r="F29" s="5">
        <f t="shared" si="1"/>
        <v>78100</v>
      </c>
      <c r="G29" s="5">
        <f t="shared" si="2"/>
        <v>78100</v>
      </c>
    </row>
    <row r="30" spans="1:7" ht="23.25" customHeight="1">
      <c r="A30" s="29" t="s">
        <v>21</v>
      </c>
      <c r="B30" s="30"/>
      <c r="C30" s="4">
        <f>C10+C11+C12+C13+C17+C20+C23+C24+C25+C26+C27+C28+C29</f>
        <v>20.2</v>
      </c>
      <c r="D30" s="4">
        <f>D10+D11+D12+D13+D17+D20+D23+D24+D25+D26+D27+D28+D29</f>
        <v>1113200</v>
      </c>
      <c r="E30" s="4">
        <f>E10+E11+E12+E13+E17+E20+E23+E24+E25+E26+E27+E28+E29</f>
        <v>663000</v>
      </c>
      <c r="F30" s="4"/>
      <c r="G30" s="4">
        <f>G10+G11+G12+G13+G17+G20+G23+G24+G25+G26+G27+G28+G29</f>
        <v>1644500</v>
      </c>
    </row>
    <row r="34" spans="1:6" ht="14.25" customHeight="1">
      <c r="A34" s="28" t="s">
        <v>214</v>
      </c>
      <c r="B34" s="28"/>
      <c r="C34" s="27" t="s">
        <v>215</v>
      </c>
      <c r="D34" s="27"/>
      <c r="E34" s="27"/>
      <c r="F34" s="27"/>
    </row>
  </sheetData>
  <sheetProtection/>
  <mergeCells count="8">
    <mergeCell ref="C34:F34"/>
    <mergeCell ref="B7:F7"/>
    <mergeCell ref="A30:B30"/>
    <mergeCell ref="C1:G1"/>
    <mergeCell ref="C2:G2"/>
    <mergeCell ref="C3:G3"/>
    <mergeCell ref="A5:G5"/>
    <mergeCell ref="A34:B34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3">
      <selection activeCell="G8" sqref="G8:G9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28" t="s">
        <v>61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24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1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0">C11*D11</f>
        <v>80000</v>
      </c>
      <c r="F11" s="5">
        <f aca="true" t="shared" si="1" ref="F11:F30">D11*110%</f>
        <v>88000</v>
      </c>
      <c r="G11" s="5">
        <f aca="true" t="shared" si="2" ref="G11:G30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5">
        <v>4</v>
      </c>
      <c r="B13" s="2" t="s">
        <v>10</v>
      </c>
      <c r="C13" s="5">
        <f>C14+C16</f>
        <v>10.850000000000001</v>
      </c>
      <c r="D13" s="5">
        <f>D14+D16</f>
        <v>160000</v>
      </c>
      <c r="E13" s="5">
        <f>E14+E16</f>
        <v>0</v>
      </c>
      <c r="F13" s="5"/>
      <c r="G13" s="5">
        <f>G14+G16</f>
        <v>988900.0000000002</v>
      </c>
    </row>
    <row r="14" spans="1:7" ht="16.5" customHeight="1">
      <c r="A14" s="5">
        <v>4.1</v>
      </c>
      <c r="B14" s="2" t="s">
        <v>8</v>
      </c>
      <c r="C14" s="5">
        <v>9.3</v>
      </c>
      <c r="D14" s="5">
        <v>84000</v>
      </c>
      <c r="E14" s="5"/>
      <c r="F14" s="5">
        <f t="shared" si="1"/>
        <v>92400.00000000001</v>
      </c>
      <c r="G14" s="5">
        <f t="shared" si="2"/>
        <v>859320.0000000002</v>
      </c>
    </row>
    <row r="15" spans="1:7" ht="16.5" customHeight="1">
      <c r="A15" s="5">
        <v>4.2</v>
      </c>
      <c r="B15" s="2" t="s">
        <v>9</v>
      </c>
      <c r="C15" s="5"/>
      <c r="D15" s="5">
        <v>80000</v>
      </c>
      <c r="E15" s="5"/>
      <c r="F15" s="5">
        <f t="shared" si="1"/>
        <v>88000</v>
      </c>
      <c r="G15" s="5">
        <f t="shared" si="2"/>
        <v>0</v>
      </c>
    </row>
    <row r="16" spans="1:7" ht="16.5" customHeight="1">
      <c r="A16" s="5">
        <v>4.3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5</v>
      </c>
      <c r="B17" s="2" t="s">
        <v>12</v>
      </c>
      <c r="C17" s="5">
        <f>C18+C19</f>
        <v>1.75</v>
      </c>
      <c r="D17" s="5">
        <f>D18+D19</f>
        <v>144000</v>
      </c>
      <c r="E17" s="5">
        <f>E18+E19</f>
        <v>0</v>
      </c>
      <c r="F17" s="5"/>
      <c r="G17" s="5">
        <f>G18+G19</f>
        <v>142450</v>
      </c>
    </row>
    <row r="18" spans="1:7" ht="16.5" customHeight="1">
      <c r="A18" s="5">
        <v>5.1</v>
      </c>
      <c r="B18" s="2" t="s">
        <v>8</v>
      </c>
      <c r="C18" s="5">
        <v>1.75</v>
      </c>
      <c r="D18" s="5">
        <v>74000</v>
      </c>
      <c r="E18" s="5"/>
      <c r="F18" s="5">
        <f t="shared" si="1"/>
        <v>81400</v>
      </c>
      <c r="G18" s="5">
        <f t="shared" si="2"/>
        <v>142450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194</v>
      </c>
      <c r="C20" s="5">
        <f>C21+C22</f>
        <v>7</v>
      </c>
      <c r="D20" s="5"/>
      <c r="E20" s="5"/>
      <c r="F20" s="5"/>
      <c r="G20" s="23">
        <f>G21+G22</f>
        <v>525580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3</v>
      </c>
      <c r="D22" s="5">
        <v>71000</v>
      </c>
      <c r="E22" s="5">
        <f t="shared" si="0"/>
        <v>213000</v>
      </c>
      <c r="F22" s="5">
        <f t="shared" si="1"/>
        <v>78100</v>
      </c>
      <c r="G22" s="5">
        <f t="shared" si="2"/>
        <v>234300</v>
      </c>
    </row>
    <row r="23" spans="1:7" ht="16.5" customHeight="1">
      <c r="A23" s="5">
        <v>7</v>
      </c>
      <c r="B23" s="2" t="s">
        <v>14</v>
      </c>
      <c r="C23" s="5">
        <v>1.25</v>
      </c>
      <c r="D23" s="5">
        <v>71000</v>
      </c>
      <c r="E23" s="5">
        <f t="shared" si="0"/>
        <v>88750</v>
      </c>
      <c r="F23" s="5">
        <f t="shared" si="1"/>
        <v>78100</v>
      </c>
      <c r="G23" s="5">
        <f t="shared" si="2"/>
        <v>97625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78100</v>
      </c>
      <c r="G24" s="5">
        <f t="shared" si="2"/>
        <v>78100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f t="shared" si="1"/>
        <v>72820</v>
      </c>
      <c r="G25" s="5">
        <f t="shared" si="2"/>
        <v>72820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32.25" customHeight="1">
      <c r="A30" s="5">
        <v>14</v>
      </c>
      <c r="B30" s="2" t="s">
        <v>23</v>
      </c>
      <c r="C30" s="5">
        <v>1</v>
      </c>
      <c r="D30" s="5">
        <v>66200</v>
      </c>
      <c r="E30" s="5">
        <f t="shared" si="0"/>
        <v>66200</v>
      </c>
      <c r="F30" s="5">
        <f t="shared" si="1"/>
        <v>72820</v>
      </c>
      <c r="G30" s="5">
        <f t="shared" si="2"/>
        <v>72820</v>
      </c>
    </row>
    <row r="31" spans="1:7" ht="23.25" customHeight="1">
      <c r="A31" s="29" t="s">
        <v>21</v>
      </c>
      <c r="B31" s="30"/>
      <c r="C31" s="4">
        <f>C10+C11+C12+C13+C17+C20+C23+C24+C25+C26++C27+C28+C29+C30</f>
        <v>29.85</v>
      </c>
      <c r="D31" s="4" t="e">
        <f>D10+D11+D12+D13+D17+D20+D23+D24+D25+D26+#REF!+D28+D29+D30</f>
        <v>#REF!</v>
      </c>
      <c r="E31" s="4" t="e">
        <f>E10+E11+E12+E13+E17+E20+E23+E24+E25+E26+#REF!+E28+E29+E30</f>
        <v>#REF!</v>
      </c>
      <c r="F31" s="4"/>
      <c r="G31" s="4">
        <f>G10+G11+G12+G13+G17+G20+G23+G24+G25+G26++G27+G28+G29+G30</f>
        <v>2483855</v>
      </c>
    </row>
    <row r="35" spans="1:6" ht="14.25" customHeight="1">
      <c r="A35" s="28" t="s">
        <v>214</v>
      </c>
      <c r="B35" s="28"/>
      <c r="C35" s="27" t="s">
        <v>215</v>
      </c>
      <c r="D35" s="27"/>
      <c r="E35" s="27"/>
      <c r="F35" s="27"/>
    </row>
  </sheetData>
  <sheetProtection/>
  <mergeCells count="8">
    <mergeCell ref="A35:B35"/>
    <mergeCell ref="C35:F35"/>
    <mergeCell ref="C1:G1"/>
    <mergeCell ref="C2:G2"/>
    <mergeCell ref="C3:G3"/>
    <mergeCell ref="A5:G5"/>
    <mergeCell ref="B7:F7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C9" sqref="C9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28" t="s">
        <v>62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25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52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28">C11*D11</f>
        <v>80000</v>
      </c>
      <c r="F11" s="5">
        <f aca="true" t="shared" si="1" ref="F11:F28">D11*110%</f>
        <v>88000</v>
      </c>
      <c r="G11" s="5">
        <f aca="true" t="shared" si="2" ref="G11:G28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765700</v>
      </c>
      <c r="F13" s="5"/>
      <c r="G13" s="23">
        <f>G14+G15+G16</f>
        <v>842270.0000000001</v>
      </c>
    </row>
    <row r="14" spans="1:7" ht="16.5" customHeight="1">
      <c r="A14" s="5">
        <v>4.1</v>
      </c>
      <c r="B14" s="2" t="s">
        <v>8</v>
      </c>
      <c r="C14" s="5">
        <v>6.2</v>
      </c>
      <c r="D14" s="5">
        <v>84000</v>
      </c>
      <c r="E14" s="5">
        <f t="shared" si="0"/>
        <v>520800</v>
      </c>
      <c r="F14" s="5">
        <f t="shared" si="1"/>
        <v>92400.00000000001</v>
      </c>
      <c r="G14" s="5">
        <f t="shared" si="2"/>
        <v>572880.0000000001</v>
      </c>
    </row>
    <row r="15" spans="1:7" ht="16.5" customHeight="1">
      <c r="A15" s="5">
        <v>4.2</v>
      </c>
      <c r="B15" s="2" t="s">
        <v>9</v>
      </c>
      <c r="C15" s="5">
        <v>2.325</v>
      </c>
      <c r="D15" s="5">
        <v>80000</v>
      </c>
      <c r="E15" s="5">
        <f t="shared" si="0"/>
        <v>186000</v>
      </c>
      <c r="F15" s="5">
        <f t="shared" si="1"/>
        <v>88000</v>
      </c>
      <c r="G15" s="5">
        <f t="shared" si="2"/>
        <v>204600.00000000003</v>
      </c>
    </row>
    <row r="16" spans="1:7" ht="16.5" customHeight="1">
      <c r="A16" s="5">
        <v>4.3</v>
      </c>
      <c r="B16" s="2" t="s">
        <v>11</v>
      </c>
      <c r="C16" s="5">
        <v>0.775</v>
      </c>
      <c r="D16" s="5">
        <v>76000</v>
      </c>
      <c r="E16" s="5">
        <f t="shared" si="0"/>
        <v>58900</v>
      </c>
      <c r="F16" s="5">
        <f t="shared" si="1"/>
        <v>83600</v>
      </c>
      <c r="G16" s="5">
        <f t="shared" si="2"/>
        <v>64790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23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5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13</v>
      </c>
      <c r="C20" s="5">
        <v>6</v>
      </c>
      <c r="D20" s="5">
        <v>66200</v>
      </c>
      <c r="E20" s="5">
        <f t="shared" si="0"/>
        <v>397200</v>
      </c>
      <c r="F20" s="5">
        <f t="shared" si="1"/>
        <v>72820</v>
      </c>
      <c r="G20" s="5">
        <f t="shared" si="2"/>
        <v>436920</v>
      </c>
    </row>
    <row r="21" spans="1:7" ht="16.5" customHeight="1">
      <c r="A21" s="5">
        <v>7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5">
        <f t="shared" si="1"/>
        <v>72820</v>
      </c>
      <c r="G21" s="5">
        <f t="shared" si="2"/>
        <v>72820</v>
      </c>
    </row>
    <row r="22" spans="1:7" ht="16.5" customHeight="1">
      <c r="A22" s="5">
        <v>8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5">
        <f t="shared" si="1"/>
        <v>72820</v>
      </c>
      <c r="G22" s="5">
        <f t="shared" si="2"/>
        <v>72820</v>
      </c>
    </row>
    <row r="23" spans="1:7" ht="16.5" customHeight="1">
      <c r="A23" s="5">
        <v>9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5">
        <f t="shared" si="1"/>
        <v>72820</v>
      </c>
      <c r="G23" s="5">
        <f t="shared" si="2"/>
        <v>72820</v>
      </c>
    </row>
    <row r="24" spans="1:7" ht="16.5" customHeight="1">
      <c r="A24" s="5">
        <v>10</v>
      </c>
      <c r="B24" s="2" t="s">
        <v>17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11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12</v>
      </c>
      <c r="B26" s="2" t="s">
        <v>19</v>
      </c>
      <c r="C26" s="5">
        <v>0.5</v>
      </c>
      <c r="D26" s="5">
        <v>66200</v>
      </c>
      <c r="E26" s="5">
        <f t="shared" si="0"/>
        <v>33100</v>
      </c>
      <c r="F26" s="5">
        <f t="shared" si="1"/>
        <v>72820</v>
      </c>
      <c r="G26" s="5">
        <f t="shared" si="2"/>
        <v>36410</v>
      </c>
    </row>
    <row r="27" spans="1:7" ht="16.5" customHeight="1">
      <c r="A27" s="5">
        <v>13</v>
      </c>
      <c r="B27" s="2" t="s">
        <v>20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35.25" customHeight="1">
      <c r="A28" s="5">
        <v>14</v>
      </c>
      <c r="B28" s="2" t="s">
        <v>23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23.25" customHeight="1">
      <c r="A29" s="29" t="s">
        <v>21</v>
      </c>
      <c r="B29" s="30"/>
      <c r="C29" s="4">
        <f>C10+C11+C12+C13+C17+C20+C21+C22+C23+C24+C25+C26+C27+C28</f>
        <v>26.8</v>
      </c>
      <c r="D29" s="4">
        <f>D10+D11+D12+D13+D17+D20+D21+D22+D23+D24+D25+D26+D27+D28</f>
        <v>1245600</v>
      </c>
      <c r="E29" s="4">
        <f>E10+E11+E12+E13+E17+E20+E21+E22+E23+E24+E25+E26+E27+E28</f>
        <v>1889700</v>
      </c>
      <c r="F29" s="4"/>
      <c r="G29" s="4">
        <f>G10+G11+G12+G13+G17+G20+G21+G22+G23+G24+G25+G26+G27+G28</f>
        <v>2200770</v>
      </c>
    </row>
    <row r="33" spans="1:6" ht="14.25" customHeight="1">
      <c r="A33" s="28" t="s">
        <v>214</v>
      </c>
      <c r="B33" s="28"/>
      <c r="C33" s="27" t="s">
        <v>215</v>
      </c>
      <c r="D33" s="27"/>
      <c r="E33" s="27"/>
      <c r="F33" s="27"/>
    </row>
  </sheetData>
  <sheetProtection/>
  <mergeCells count="8">
    <mergeCell ref="C33:F33"/>
    <mergeCell ref="C3:G3"/>
    <mergeCell ref="A5:G5"/>
    <mergeCell ref="B7:F7"/>
    <mergeCell ref="A29:B29"/>
    <mergeCell ref="C1:G1"/>
    <mergeCell ref="C2:G2"/>
    <mergeCell ref="A33:B3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12" sqref="F12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28" t="s">
        <v>63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22.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26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50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9.2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3">C11*D11</f>
        <v>80000</v>
      </c>
      <c r="F11" s="5">
        <f aca="true" t="shared" si="1" ref="F11:F33">D11*110%</f>
        <v>88000</v>
      </c>
      <c r="G11" s="5">
        <f aca="true" t="shared" si="2" ref="G11:G33">F11*C11</f>
        <v>88000</v>
      </c>
    </row>
    <row r="12" spans="1:7" ht="29.25" customHeight="1">
      <c r="A12" s="5">
        <v>3</v>
      </c>
      <c r="B12" s="2" t="s">
        <v>49</v>
      </c>
      <c r="C12" s="5">
        <v>1</v>
      </c>
      <c r="D12" s="5">
        <v>80000</v>
      </c>
      <c r="E12" s="5">
        <f t="shared" si="0"/>
        <v>80000</v>
      </c>
      <c r="F12" s="5">
        <f t="shared" si="1"/>
        <v>88000</v>
      </c>
      <c r="G12" s="5">
        <f t="shared" si="2"/>
        <v>88000</v>
      </c>
    </row>
    <row r="13" spans="1:7" ht="16.5" customHeight="1">
      <c r="A13" s="5">
        <v>4</v>
      </c>
      <c r="B13" s="2" t="s">
        <v>69</v>
      </c>
      <c r="C13" s="5">
        <v>0.5</v>
      </c>
      <c r="D13" s="5">
        <v>71000</v>
      </c>
      <c r="E13" s="5">
        <f t="shared" si="0"/>
        <v>35500</v>
      </c>
      <c r="F13" s="5">
        <f t="shared" si="1"/>
        <v>78100</v>
      </c>
      <c r="G13" s="5">
        <f t="shared" si="2"/>
        <v>39050</v>
      </c>
    </row>
    <row r="14" spans="1:7" ht="16.5" customHeight="1">
      <c r="A14" s="5">
        <v>5</v>
      </c>
      <c r="B14" s="2" t="s">
        <v>10</v>
      </c>
      <c r="C14" s="5">
        <f>C15+C16+C17</f>
        <v>9.3</v>
      </c>
      <c r="D14" s="5">
        <f>D15+D16+D17</f>
        <v>240000</v>
      </c>
      <c r="E14" s="5">
        <f>E15+E16+E17</f>
        <v>0</v>
      </c>
      <c r="F14" s="5"/>
      <c r="G14" s="5">
        <f>G15+G16+G17</f>
        <v>832040.0000000001</v>
      </c>
    </row>
    <row r="15" spans="1:7" ht="16.5" customHeight="1">
      <c r="A15" s="5">
        <v>5.1</v>
      </c>
      <c r="B15" s="2" t="s">
        <v>8</v>
      </c>
      <c r="C15" s="5">
        <v>4.65</v>
      </c>
      <c r="D15" s="5">
        <v>84000</v>
      </c>
      <c r="E15" s="5"/>
      <c r="F15" s="5">
        <f t="shared" si="1"/>
        <v>92400.00000000001</v>
      </c>
      <c r="G15" s="5">
        <f t="shared" si="2"/>
        <v>429660.0000000001</v>
      </c>
    </row>
    <row r="16" spans="1:7" ht="16.5" customHeight="1">
      <c r="A16" s="5">
        <v>5.2</v>
      </c>
      <c r="B16" s="2" t="s">
        <v>9</v>
      </c>
      <c r="C16" s="5">
        <v>3.1</v>
      </c>
      <c r="D16" s="5">
        <v>80000</v>
      </c>
      <c r="E16" s="5"/>
      <c r="F16" s="5">
        <f t="shared" si="1"/>
        <v>88000</v>
      </c>
      <c r="G16" s="5">
        <f t="shared" si="2"/>
        <v>272800</v>
      </c>
    </row>
    <row r="17" spans="1:7" ht="16.5" customHeight="1">
      <c r="A17" s="5">
        <v>5.3</v>
      </c>
      <c r="B17" s="2" t="s">
        <v>11</v>
      </c>
      <c r="C17" s="5">
        <v>1.55</v>
      </c>
      <c r="D17" s="5">
        <v>76000</v>
      </c>
      <c r="E17" s="5"/>
      <c r="F17" s="5">
        <f t="shared" si="1"/>
        <v>83600</v>
      </c>
      <c r="G17" s="5">
        <f t="shared" si="2"/>
        <v>129580</v>
      </c>
    </row>
    <row r="18" spans="1:7" ht="16.5" customHeight="1">
      <c r="A18" s="5">
        <v>6</v>
      </c>
      <c r="B18" s="2" t="s">
        <v>12</v>
      </c>
      <c r="C18" s="5">
        <f>C19+C20</f>
        <v>1.5</v>
      </c>
      <c r="D18" s="5">
        <f>D19+D20</f>
        <v>144000</v>
      </c>
      <c r="E18" s="5">
        <f>E19+E20</f>
        <v>0</v>
      </c>
      <c r="F18" s="5"/>
      <c r="G18" s="5">
        <f>G19+G20</f>
        <v>122100</v>
      </c>
    </row>
    <row r="19" spans="1:7" ht="16.5" customHeight="1">
      <c r="A19" s="5">
        <v>6.1</v>
      </c>
      <c r="B19" s="2" t="s">
        <v>8</v>
      </c>
      <c r="C19" s="5">
        <v>1.5</v>
      </c>
      <c r="D19" s="5">
        <v>74000</v>
      </c>
      <c r="E19" s="5"/>
      <c r="F19" s="5">
        <f t="shared" si="1"/>
        <v>81400</v>
      </c>
      <c r="G19" s="5">
        <f t="shared" si="2"/>
        <v>122100</v>
      </c>
    </row>
    <row r="20" spans="1:7" ht="16.5" customHeight="1">
      <c r="A20" s="5">
        <v>6.2</v>
      </c>
      <c r="B20" s="2" t="s">
        <v>9</v>
      </c>
      <c r="C20" s="5"/>
      <c r="D20" s="5">
        <v>70000</v>
      </c>
      <c r="E20" s="5"/>
      <c r="F20" s="5">
        <f t="shared" si="1"/>
        <v>77000</v>
      </c>
      <c r="G20" s="5">
        <f t="shared" si="2"/>
        <v>0</v>
      </c>
    </row>
    <row r="21" spans="1:7" ht="16.5" customHeight="1">
      <c r="A21" s="5">
        <v>7</v>
      </c>
      <c r="B21" s="2" t="s">
        <v>194</v>
      </c>
      <c r="C21" s="5">
        <f>C22+C23</f>
        <v>6</v>
      </c>
      <c r="D21" s="5"/>
      <c r="E21" s="5"/>
      <c r="F21" s="5"/>
      <c r="G21" s="5">
        <f>G22+G23</f>
        <v>447480</v>
      </c>
    </row>
    <row r="22" spans="1:7" ht="16.5" customHeight="1">
      <c r="A22" s="5">
        <v>7.1</v>
      </c>
      <c r="B22" s="2" t="s">
        <v>13</v>
      </c>
      <c r="C22" s="5">
        <v>4</v>
      </c>
      <c r="D22" s="5">
        <v>66200</v>
      </c>
      <c r="E22" s="5">
        <f t="shared" si="0"/>
        <v>264800</v>
      </c>
      <c r="F22" s="5">
        <f t="shared" si="1"/>
        <v>72820</v>
      </c>
      <c r="G22" s="5">
        <f t="shared" si="2"/>
        <v>291280</v>
      </c>
    </row>
    <row r="23" spans="1:7" ht="16.5" customHeight="1">
      <c r="A23" s="5">
        <v>7.2</v>
      </c>
      <c r="B23" s="2" t="s">
        <v>13</v>
      </c>
      <c r="C23" s="5">
        <v>2</v>
      </c>
      <c r="D23" s="5">
        <v>71000</v>
      </c>
      <c r="E23" s="5">
        <f t="shared" si="0"/>
        <v>142000</v>
      </c>
      <c r="F23" s="5">
        <f t="shared" si="1"/>
        <v>78100</v>
      </c>
      <c r="G23" s="5">
        <f t="shared" si="2"/>
        <v>156200</v>
      </c>
    </row>
    <row r="24" spans="1:7" ht="16.5" customHeight="1">
      <c r="A24" s="5">
        <v>8</v>
      </c>
      <c r="B24" s="2" t="s">
        <v>198</v>
      </c>
      <c r="C24" s="5">
        <v>1</v>
      </c>
      <c r="D24" s="5"/>
      <c r="E24" s="5"/>
      <c r="F24" s="5">
        <v>72800</v>
      </c>
      <c r="G24" s="5">
        <f>C24*F24</f>
        <v>72800</v>
      </c>
    </row>
    <row r="25" spans="1:7" ht="16.5" customHeight="1">
      <c r="A25" s="5">
        <v>9</v>
      </c>
      <c r="B25" s="2" t="s">
        <v>15</v>
      </c>
      <c r="C25" s="5">
        <v>2</v>
      </c>
      <c r="D25" s="5">
        <v>66200</v>
      </c>
      <c r="E25" s="5">
        <f t="shared" si="0"/>
        <v>132400</v>
      </c>
      <c r="F25" s="5">
        <f t="shared" si="1"/>
        <v>72820</v>
      </c>
      <c r="G25" s="5">
        <f t="shared" si="2"/>
        <v>145640</v>
      </c>
    </row>
    <row r="26" spans="1:7" ht="16.5" customHeight="1">
      <c r="A26" s="5">
        <v>10</v>
      </c>
      <c r="B26" s="2" t="s">
        <v>16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17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197</v>
      </c>
      <c r="C28" s="5">
        <f>C29+C30</f>
        <v>2</v>
      </c>
      <c r="D28" s="5">
        <v>66200</v>
      </c>
      <c r="E28" s="5">
        <f t="shared" si="0"/>
        <v>132400</v>
      </c>
      <c r="F28" s="5"/>
      <c r="G28" s="5">
        <f>G29+G30</f>
        <v>150920</v>
      </c>
    </row>
    <row r="29" spans="1:7" ht="16.5" customHeight="1">
      <c r="A29" s="7" t="s">
        <v>228</v>
      </c>
      <c r="B29" s="2" t="s">
        <v>18</v>
      </c>
      <c r="C29" s="5">
        <v>1</v>
      </c>
      <c r="D29" s="5"/>
      <c r="E29" s="5"/>
      <c r="F29" s="5">
        <v>72820</v>
      </c>
      <c r="G29" s="5">
        <f>F29*C29</f>
        <v>72820</v>
      </c>
    </row>
    <row r="30" spans="1:7" ht="16.5" customHeight="1">
      <c r="A30" s="7" t="s">
        <v>229</v>
      </c>
      <c r="B30" s="2" t="s">
        <v>18</v>
      </c>
      <c r="C30" s="5">
        <v>1</v>
      </c>
      <c r="D30" s="5"/>
      <c r="E30" s="5"/>
      <c r="F30" s="5">
        <v>78100</v>
      </c>
      <c r="G30" s="5">
        <f>F30*C30</f>
        <v>78100</v>
      </c>
    </row>
    <row r="31" spans="1:7" ht="16.5" customHeight="1">
      <c r="A31" s="5">
        <v>13</v>
      </c>
      <c r="B31" s="2" t="s">
        <v>19</v>
      </c>
      <c r="C31" s="5">
        <v>0.5</v>
      </c>
      <c r="D31" s="5">
        <v>66200</v>
      </c>
      <c r="E31" s="5">
        <f t="shared" si="0"/>
        <v>33100</v>
      </c>
      <c r="F31" s="5">
        <f t="shared" si="1"/>
        <v>72820</v>
      </c>
      <c r="G31" s="5">
        <f t="shared" si="2"/>
        <v>36410</v>
      </c>
    </row>
    <row r="32" spans="1:7" ht="16.5" customHeight="1">
      <c r="A32" s="5">
        <v>14</v>
      </c>
      <c r="B32" s="2" t="s">
        <v>20</v>
      </c>
      <c r="C32" s="5">
        <v>1</v>
      </c>
      <c r="D32" s="5">
        <v>71000</v>
      </c>
      <c r="E32" s="5">
        <f t="shared" si="0"/>
        <v>71000</v>
      </c>
      <c r="F32" s="5">
        <f t="shared" si="1"/>
        <v>78100</v>
      </c>
      <c r="G32" s="5">
        <f t="shared" si="2"/>
        <v>78100</v>
      </c>
    </row>
    <row r="33" spans="1:7" ht="39" customHeight="1">
      <c r="A33" s="5">
        <v>15</v>
      </c>
      <c r="B33" s="2" t="s">
        <v>23</v>
      </c>
      <c r="C33" s="5">
        <v>1</v>
      </c>
      <c r="D33" s="5">
        <v>71000</v>
      </c>
      <c r="E33" s="5">
        <f t="shared" si="0"/>
        <v>71000</v>
      </c>
      <c r="F33" s="5">
        <f t="shared" si="1"/>
        <v>78100</v>
      </c>
      <c r="G33" s="5">
        <f t="shared" si="2"/>
        <v>78100</v>
      </c>
    </row>
    <row r="34" spans="1:7" ht="23.25" customHeight="1">
      <c r="A34" s="29" t="s">
        <v>21</v>
      </c>
      <c r="B34" s="30"/>
      <c r="C34" s="4">
        <f>C10+C11+C12+C13+C14+C18+C21+C24+C25+C26+C27+C28+C31+C32+C33</f>
        <v>29.8</v>
      </c>
      <c r="D34" s="4">
        <f>D10+D11+D12+D13+D14+D18+D21+D24+D25+D26+D27+D28+D31+D32+D33</f>
        <v>1198000</v>
      </c>
      <c r="E34" s="4">
        <f>E10+E11+E12+E13+E14+E18+E21+E24+E25+E26+E27+E28+E31+E32+E33</f>
        <v>877800</v>
      </c>
      <c r="F34" s="4"/>
      <c r="G34" s="4">
        <f>G10+G11+G12+G13+G14+G18+G21+G24+G25+G26+G27+G28+G31+G32+G33</f>
        <v>2445280</v>
      </c>
    </row>
    <row r="38" spans="1:6" ht="14.25" customHeight="1">
      <c r="A38" s="28" t="s">
        <v>214</v>
      </c>
      <c r="B38" s="28"/>
      <c r="C38" s="27" t="s">
        <v>215</v>
      </c>
      <c r="D38" s="27"/>
      <c r="E38" s="27"/>
      <c r="F38" s="27"/>
    </row>
  </sheetData>
  <sheetProtection/>
  <mergeCells count="8">
    <mergeCell ref="C38:F38"/>
    <mergeCell ref="C3:G3"/>
    <mergeCell ref="A5:G5"/>
    <mergeCell ref="B7:F7"/>
    <mergeCell ref="A34:B34"/>
    <mergeCell ref="C1:G1"/>
    <mergeCell ref="C2:G2"/>
    <mergeCell ref="A38:B38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C19" sqref="C19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28" t="s">
        <v>64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4" spans="3:5" ht="14.25">
      <c r="C4" s="11"/>
      <c r="D4" s="11"/>
      <c r="E4" s="11"/>
    </row>
    <row r="5" spans="1:7" ht="48" customHeight="1">
      <c r="A5" s="28" t="s">
        <v>27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50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21.7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2">C11*D11</f>
        <v>80000</v>
      </c>
      <c r="F11" s="5">
        <f aca="true" t="shared" si="1" ref="F11:F32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71000</v>
      </c>
      <c r="E12" s="5">
        <f t="shared" si="0"/>
        <v>35500</v>
      </c>
      <c r="F12" s="5">
        <f t="shared" si="1"/>
        <v>78100</v>
      </c>
      <c r="G12" s="5">
        <f t="shared" si="2"/>
        <v>39050</v>
      </c>
    </row>
    <row r="13" spans="1:7" ht="16.5" customHeight="1">
      <c r="A13" s="5">
        <v>4</v>
      </c>
      <c r="B13" s="2" t="s">
        <v>10</v>
      </c>
      <c r="C13" s="5">
        <f>C14+C15+C16</f>
        <v>9.3</v>
      </c>
      <c r="D13" s="5">
        <f>D14+D15+D16</f>
        <v>240000</v>
      </c>
      <c r="E13" s="5">
        <f>E14+E15+E16</f>
        <v>0</v>
      </c>
      <c r="F13" s="5"/>
      <c r="G13" s="23">
        <f>G14+G15+G16</f>
        <v>828630</v>
      </c>
    </row>
    <row r="14" spans="1:7" ht="16.5" customHeight="1">
      <c r="A14" s="5">
        <v>4.1</v>
      </c>
      <c r="B14" s="2" t="s">
        <v>8</v>
      </c>
      <c r="C14" s="5">
        <v>5.425</v>
      </c>
      <c r="D14" s="5">
        <v>84000</v>
      </c>
      <c r="E14" s="5"/>
      <c r="F14" s="5">
        <f t="shared" si="1"/>
        <v>92400.00000000001</v>
      </c>
      <c r="G14" s="5">
        <f t="shared" si="2"/>
        <v>501270.00000000006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3.1</v>
      </c>
      <c r="D16" s="5">
        <v>76000</v>
      </c>
      <c r="E16" s="5"/>
      <c r="F16" s="5">
        <f t="shared" si="1"/>
        <v>83600</v>
      </c>
      <c r="G16" s="5">
        <f t="shared" si="2"/>
        <v>259160</v>
      </c>
    </row>
    <row r="17" spans="1:7" ht="16.5" customHeight="1">
      <c r="A17" s="5">
        <v>5</v>
      </c>
      <c r="B17" s="2" t="s">
        <v>12</v>
      </c>
      <c r="C17" s="5">
        <f>C18+C19</f>
        <v>1.5</v>
      </c>
      <c r="D17" s="5">
        <f>D18+D19</f>
        <v>144000</v>
      </c>
      <c r="E17" s="5">
        <f>E18+E19</f>
        <v>0</v>
      </c>
      <c r="F17" s="5"/>
      <c r="G17" s="5">
        <f>G18+G19</f>
        <v>122100</v>
      </c>
    </row>
    <row r="18" spans="1:7" ht="16.5" customHeight="1">
      <c r="A18" s="5">
        <v>5.1</v>
      </c>
      <c r="B18" s="2" t="s">
        <v>8</v>
      </c>
      <c r="C18" s="5">
        <v>1.5</v>
      </c>
      <c r="D18" s="5">
        <v>74000</v>
      </c>
      <c r="E18" s="5"/>
      <c r="F18" s="5">
        <f t="shared" si="1"/>
        <v>81400</v>
      </c>
      <c r="G18" s="23">
        <f t="shared" si="2"/>
        <v>122100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194</v>
      </c>
      <c r="C20" s="5">
        <f>C21+C22</f>
        <v>6</v>
      </c>
      <c r="D20" s="5"/>
      <c r="E20" s="5"/>
      <c r="F20" s="5"/>
      <c r="G20" s="5">
        <f>G21+G22</f>
        <v>447480</v>
      </c>
    </row>
    <row r="21" spans="1:7" ht="16.5" customHeight="1">
      <c r="A21" s="5">
        <v>6.1</v>
      </c>
      <c r="B21" s="2" t="s">
        <v>13</v>
      </c>
      <c r="C21" s="5">
        <v>4</v>
      </c>
      <c r="D21" s="5">
        <v>66200</v>
      </c>
      <c r="E21" s="5">
        <f t="shared" si="0"/>
        <v>264800</v>
      </c>
      <c r="F21" s="5">
        <f t="shared" si="1"/>
        <v>72820</v>
      </c>
      <c r="G21" s="5">
        <f t="shared" si="2"/>
        <v>291280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198</v>
      </c>
      <c r="C23" s="5">
        <f>C24+C25</f>
        <v>1.5</v>
      </c>
      <c r="D23" s="5"/>
      <c r="E23" s="5"/>
      <c r="F23" s="5"/>
      <c r="G23" s="5">
        <f>G24+G25</f>
        <v>114510</v>
      </c>
    </row>
    <row r="24" spans="1:7" ht="16.5" customHeight="1">
      <c r="A24" s="5">
        <v>7.1</v>
      </c>
      <c r="B24" s="2" t="s">
        <v>14</v>
      </c>
      <c r="C24" s="5">
        <v>0.5</v>
      </c>
      <c r="D24" s="5">
        <v>66200</v>
      </c>
      <c r="E24" s="5">
        <f t="shared" si="0"/>
        <v>33100</v>
      </c>
      <c r="F24" s="5">
        <f t="shared" si="1"/>
        <v>72820</v>
      </c>
      <c r="G24" s="5">
        <f t="shared" si="2"/>
        <v>36410</v>
      </c>
    </row>
    <row r="25" spans="1:7" ht="16.5" customHeight="1">
      <c r="A25" s="5">
        <v>7.2</v>
      </c>
      <c r="B25" s="2" t="s">
        <v>14</v>
      </c>
      <c r="C25" s="5">
        <v>1</v>
      </c>
      <c r="D25" s="5">
        <v>71000</v>
      </c>
      <c r="E25" s="5">
        <f t="shared" si="0"/>
        <v>71000</v>
      </c>
      <c r="F25" s="5">
        <f t="shared" si="1"/>
        <v>78100</v>
      </c>
      <c r="G25" s="5">
        <f t="shared" si="2"/>
        <v>78100</v>
      </c>
    </row>
    <row r="26" spans="1:7" ht="16.5" customHeight="1">
      <c r="A26" s="5">
        <v>8</v>
      </c>
      <c r="B26" s="2" t="s">
        <v>15</v>
      </c>
      <c r="C26" s="5">
        <v>1</v>
      </c>
      <c r="D26" s="5">
        <v>71000</v>
      </c>
      <c r="E26" s="5">
        <f t="shared" si="0"/>
        <v>71000</v>
      </c>
      <c r="F26" s="5">
        <f t="shared" si="1"/>
        <v>78100</v>
      </c>
      <c r="G26" s="5">
        <f t="shared" si="2"/>
        <v>78100</v>
      </c>
    </row>
    <row r="27" spans="1:7" ht="16.5" customHeight="1">
      <c r="A27" s="5">
        <v>9</v>
      </c>
      <c r="B27" s="2" t="s">
        <v>16</v>
      </c>
      <c r="C27" s="5">
        <v>1</v>
      </c>
      <c r="D27" s="5">
        <v>71000</v>
      </c>
      <c r="E27" s="5">
        <f t="shared" si="0"/>
        <v>71000</v>
      </c>
      <c r="F27" s="5">
        <f t="shared" si="1"/>
        <v>78100</v>
      </c>
      <c r="G27" s="5">
        <f t="shared" si="2"/>
        <v>78100</v>
      </c>
    </row>
    <row r="28" spans="1:7" ht="16.5" customHeight="1">
      <c r="A28" s="5">
        <v>10</v>
      </c>
      <c r="B28" s="2" t="s">
        <v>17</v>
      </c>
      <c r="C28" s="5">
        <v>1</v>
      </c>
      <c r="D28" s="5">
        <v>66200</v>
      </c>
      <c r="E28" s="5">
        <f t="shared" si="0"/>
        <v>66200</v>
      </c>
      <c r="F28" s="5">
        <f t="shared" si="1"/>
        <v>72820</v>
      </c>
      <c r="G28" s="5">
        <f t="shared" si="2"/>
        <v>72820</v>
      </c>
    </row>
    <row r="29" spans="1:7" ht="16.5" customHeight="1">
      <c r="A29" s="5">
        <v>11</v>
      </c>
      <c r="B29" s="2" t="s">
        <v>18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16.5" customHeight="1">
      <c r="A30" s="5">
        <v>12</v>
      </c>
      <c r="B30" s="2" t="s">
        <v>19</v>
      </c>
      <c r="C30" s="5">
        <v>0.5</v>
      </c>
      <c r="D30" s="5">
        <v>71000</v>
      </c>
      <c r="E30" s="5">
        <f t="shared" si="0"/>
        <v>35500</v>
      </c>
      <c r="F30" s="5">
        <f t="shared" si="1"/>
        <v>78100</v>
      </c>
      <c r="G30" s="5">
        <f t="shared" si="2"/>
        <v>39050</v>
      </c>
    </row>
    <row r="31" spans="1:7" ht="16.5" customHeight="1">
      <c r="A31" s="5">
        <v>13</v>
      </c>
      <c r="B31" s="2" t="s">
        <v>20</v>
      </c>
      <c r="C31" s="5">
        <v>1</v>
      </c>
      <c r="D31" s="5">
        <v>66200</v>
      </c>
      <c r="E31" s="5">
        <f t="shared" si="0"/>
        <v>66200</v>
      </c>
      <c r="F31" s="5">
        <f t="shared" si="1"/>
        <v>72820</v>
      </c>
      <c r="G31" s="5">
        <f t="shared" si="2"/>
        <v>72820</v>
      </c>
    </row>
    <row r="32" spans="1:7" ht="40.5" customHeight="1">
      <c r="A32" s="5">
        <v>14</v>
      </c>
      <c r="B32" s="2" t="s">
        <v>23</v>
      </c>
      <c r="C32" s="5">
        <v>1</v>
      </c>
      <c r="D32" s="5">
        <v>66200</v>
      </c>
      <c r="E32" s="5">
        <f t="shared" si="0"/>
        <v>66200</v>
      </c>
      <c r="F32" s="5">
        <f t="shared" si="1"/>
        <v>72820</v>
      </c>
      <c r="G32" s="5">
        <f t="shared" si="2"/>
        <v>72820</v>
      </c>
    </row>
    <row r="33" spans="1:7" ht="23.25" customHeight="1">
      <c r="A33" s="29" t="s">
        <v>21</v>
      </c>
      <c r="B33" s="30"/>
      <c r="C33" s="4">
        <f>C10+C11+C12+C13+C17+C20+C23+C26+C27+C28+C29+C30+C31+C32</f>
        <v>27.3</v>
      </c>
      <c r="D33" s="4">
        <f>D10+D11+D12+D13+D17+D20+D23+D26+D27+D28+D29+D30+D31+D32</f>
        <v>1122800</v>
      </c>
      <c r="E33" s="4">
        <f>E10+E11+E12+E13+E17+E20+E23+E26+E27+E28+E29+E30+E31+E32</f>
        <v>667800</v>
      </c>
      <c r="F33" s="4"/>
      <c r="G33" s="4">
        <f>G10+G11+G12+G13+G17+G20+G23+G26+G27+G28+G29+G30+G31+G32</f>
        <v>2247300</v>
      </c>
    </row>
    <row r="37" spans="1:6" ht="28.5" customHeight="1">
      <c r="A37" s="28" t="s">
        <v>214</v>
      </c>
      <c r="B37" s="28"/>
      <c r="C37" s="27" t="s">
        <v>215</v>
      </c>
      <c r="D37" s="27"/>
      <c r="E37" s="27"/>
      <c r="F37" s="27"/>
    </row>
  </sheetData>
  <sheetProtection/>
  <mergeCells count="8">
    <mergeCell ref="C37:F37"/>
    <mergeCell ref="C3:G3"/>
    <mergeCell ref="A5:G5"/>
    <mergeCell ref="B7:F7"/>
    <mergeCell ref="A33:B33"/>
    <mergeCell ref="C1:G1"/>
    <mergeCell ref="C2:G2"/>
    <mergeCell ref="A37:B3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F31" sqref="F31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28" t="s">
        <v>65</v>
      </c>
      <c r="D1" s="28"/>
      <c r="E1" s="28"/>
      <c r="F1" s="28"/>
      <c r="G1" s="28"/>
    </row>
    <row r="2" spans="3:7" ht="14.25" customHeight="1">
      <c r="C2" s="28" t="s">
        <v>217</v>
      </c>
      <c r="D2" s="28"/>
      <c r="E2" s="28"/>
      <c r="F2" s="28"/>
      <c r="G2" s="28"/>
    </row>
    <row r="3" spans="3:7" ht="14.25" customHeight="1">
      <c r="C3" s="28" t="s">
        <v>257</v>
      </c>
      <c r="D3" s="28"/>
      <c r="E3" s="28"/>
      <c r="F3" s="28"/>
      <c r="G3" s="28"/>
    </row>
    <row r="5" spans="1:7" ht="48" customHeight="1">
      <c r="A5" s="28" t="s">
        <v>32</v>
      </c>
      <c r="B5" s="28"/>
      <c r="C5" s="28"/>
      <c r="D5" s="28"/>
      <c r="E5" s="28"/>
      <c r="F5" s="28"/>
      <c r="G5" s="28"/>
    </row>
    <row r="6" spans="1:3" ht="14.25">
      <c r="A6" s="3">
        <v>1</v>
      </c>
      <c r="B6" s="6" t="s">
        <v>51</v>
      </c>
      <c r="C6" s="6"/>
    </row>
    <row r="7" spans="1:6" ht="20.25" customHeight="1">
      <c r="A7" s="3">
        <v>2</v>
      </c>
      <c r="B7" s="31" t="s">
        <v>2</v>
      </c>
      <c r="C7" s="31"/>
      <c r="D7" s="31"/>
      <c r="E7" s="31"/>
      <c r="F7" s="31"/>
    </row>
    <row r="9" spans="1:7" ht="28.5" customHeight="1">
      <c r="A9" s="10" t="s">
        <v>3</v>
      </c>
      <c r="B9" s="10" t="s">
        <v>4</v>
      </c>
      <c r="C9" s="10" t="s">
        <v>5</v>
      </c>
      <c r="D9" s="9" t="s">
        <v>56</v>
      </c>
      <c r="E9" s="4" t="s">
        <v>70</v>
      </c>
      <c r="F9" s="20" t="s">
        <v>56</v>
      </c>
      <c r="G9" s="4" t="s">
        <v>70</v>
      </c>
    </row>
    <row r="10" spans="1:7" ht="16.5" customHeight="1">
      <c r="A10" s="5">
        <v>1</v>
      </c>
      <c r="B10" s="2" t="s">
        <v>6</v>
      </c>
      <c r="C10" s="5">
        <v>1</v>
      </c>
      <c r="D10" s="5">
        <v>110000</v>
      </c>
      <c r="E10" s="5">
        <f>C10*D10</f>
        <v>110000</v>
      </c>
      <c r="F10" s="5">
        <f>D10*110%</f>
        <v>121000.00000000001</v>
      </c>
      <c r="G10" s="5">
        <f>F10*C10</f>
        <v>121000.00000000001</v>
      </c>
    </row>
    <row r="11" spans="1:7" ht="16.5" customHeight="1">
      <c r="A11" s="5">
        <v>2</v>
      </c>
      <c r="B11" s="2" t="s">
        <v>7</v>
      </c>
      <c r="C11" s="5">
        <v>1</v>
      </c>
      <c r="D11" s="5">
        <v>80000</v>
      </c>
      <c r="E11" s="5">
        <f aca="true" t="shared" si="0" ref="E11:E31">C11*D11</f>
        <v>80000</v>
      </c>
      <c r="F11" s="5">
        <f aca="true" t="shared" si="1" ref="F11:F29">D11*110%</f>
        <v>88000</v>
      </c>
      <c r="G11" s="5">
        <f aca="true" t="shared" si="2" ref="G11:G32">F11*C11</f>
        <v>88000</v>
      </c>
    </row>
    <row r="12" spans="1:7" ht="16.5" customHeight="1">
      <c r="A12" s="5">
        <v>3</v>
      </c>
      <c r="B12" s="2" t="s">
        <v>69</v>
      </c>
      <c r="C12" s="5">
        <v>0.5</v>
      </c>
      <c r="D12" s="5">
        <v>66200</v>
      </c>
      <c r="E12" s="5">
        <f t="shared" si="0"/>
        <v>33100</v>
      </c>
      <c r="F12" s="5">
        <f t="shared" si="1"/>
        <v>72820</v>
      </c>
      <c r="G12" s="5">
        <f t="shared" si="2"/>
        <v>36410</v>
      </c>
    </row>
    <row r="13" spans="1:7" ht="16.5" customHeight="1">
      <c r="A13" s="5">
        <v>4</v>
      </c>
      <c r="B13" s="2" t="s">
        <v>10</v>
      </c>
      <c r="C13" s="5">
        <f>C14+C15+C16</f>
        <v>6.2</v>
      </c>
      <c r="D13" s="5">
        <f>D14+D15+D16</f>
        <v>240000</v>
      </c>
      <c r="E13" s="5">
        <f>E14+E15+E16</f>
        <v>0</v>
      </c>
      <c r="F13" s="5"/>
      <c r="G13" s="23">
        <f>G14+G15+G16</f>
        <v>555830</v>
      </c>
    </row>
    <row r="14" spans="1:7" ht="16.5" customHeight="1">
      <c r="A14" s="5">
        <v>4.1</v>
      </c>
      <c r="B14" s="2" t="s">
        <v>8</v>
      </c>
      <c r="C14" s="5">
        <v>3.875</v>
      </c>
      <c r="D14" s="5">
        <v>84000</v>
      </c>
      <c r="E14" s="5"/>
      <c r="F14" s="5">
        <f t="shared" si="1"/>
        <v>92400.00000000001</v>
      </c>
      <c r="G14" s="5">
        <f t="shared" si="2"/>
        <v>358050.00000000006</v>
      </c>
    </row>
    <row r="15" spans="1:7" ht="16.5" customHeight="1">
      <c r="A15" s="5">
        <v>4.2</v>
      </c>
      <c r="B15" s="2" t="s">
        <v>9</v>
      </c>
      <c r="C15" s="5">
        <v>0.775</v>
      </c>
      <c r="D15" s="5">
        <v>80000</v>
      </c>
      <c r="E15" s="5"/>
      <c r="F15" s="5">
        <f t="shared" si="1"/>
        <v>88000</v>
      </c>
      <c r="G15" s="5">
        <f t="shared" si="2"/>
        <v>68200</v>
      </c>
    </row>
    <row r="16" spans="1:7" ht="16.5" customHeight="1">
      <c r="A16" s="5">
        <v>4.3</v>
      </c>
      <c r="B16" s="2" t="s">
        <v>11</v>
      </c>
      <c r="C16" s="5">
        <v>1.55</v>
      </c>
      <c r="D16" s="5">
        <v>76000</v>
      </c>
      <c r="E16" s="5"/>
      <c r="F16" s="5">
        <f t="shared" si="1"/>
        <v>83600</v>
      </c>
      <c r="G16" s="5">
        <f t="shared" si="2"/>
        <v>129580</v>
      </c>
    </row>
    <row r="17" spans="1:7" ht="16.5" customHeight="1">
      <c r="A17" s="5">
        <v>5</v>
      </c>
      <c r="B17" s="2" t="s">
        <v>12</v>
      </c>
      <c r="C17" s="5">
        <f>C18+C19</f>
        <v>1</v>
      </c>
      <c r="D17" s="5">
        <f>D18+D19</f>
        <v>144000</v>
      </c>
      <c r="E17" s="5">
        <f>E18+E19</f>
        <v>0</v>
      </c>
      <c r="F17" s="5"/>
      <c r="G17" s="23">
        <f>G18+G19</f>
        <v>81400</v>
      </c>
    </row>
    <row r="18" spans="1:7" ht="16.5" customHeight="1">
      <c r="A18" s="5">
        <v>5.1</v>
      </c>
      <c r="B18" s="2" t="s">
        <v>8</v>
      </c>
      <c r="C18" s="5">
        <v>1</v>
      </c>
      <c r="D18" s="5">
        <v>74000</v>
      </c>
      <c r="E18" s="5"/>
      <c r="F18" s="5">
        <f t="shared" si="1"/>
        <v>81400</v>
      </c>
      <c r="G18" s="5">
        <f t="shared" si="2"/>
        <v>81400</v>
      </c>
    </row>
    <row r="19" spans="1:7" ht="16.5" customHeight="1">
      <c r="A19" s="5">
        <v>5.2</v>
      </c>
      <c r="B19" s="2" t="s">
        <v>9</v>
      </c>
      <c r="C19" s="5"/>
      <c r="D19" s="5">
        <v>70000</v>
      </c>
      <c r="E19" s="5"/>
      <c r="F19" s="5">
        <f t="shared" si="1"/>
        <v>77000</v>
      </c>
      <c r="G19" s="5">
        <f t="shared" si="2"/>
        <v>0</v>
      </c>
    </row>
    <row r="20" spans="1:7" ht="16.5" customHeight="1">
      <c r="A20" s="5">
        <v>6</v>
      </c>
      <c r="B20" s="2" t="s">
        <v>194</v>
      </c>
      <c r="C20" s="5">
        <f>C21+C22</f>
        <v>4</v>
      </c>
      <c r="D20" s="5"/>
      <c r="E20" s="5"/>
      <c r="F20" s="5"/>
      <c r="G20" s="23">
        <f>G21+G22</f>
        <v>301840</v>
      </c>
    </row>
    <row r="21" spans="1:7" ht="16.5" customHeight="1">
      <c r="A21" s="5">
        <v>6.1</v>
      </c>
      <c r="B21" s="2" t="s">
        <v>13</v>
      </c>
      <c r="C21" s="5">
        <v>2</v>
      </c>
      <c r="D21" s="5">
        <v>66200</v>
      </c>
      <c r="E21" s="5">
        <f t="shared" si="0"/>
        <v>132400</v>
      </c>
      <c r="F21" s="5">
        <f t="shared" si="1"/>
        <v>72820</v>
      </c>
      <c r="G21" s="5">
        <f t="shared" si="2"/>
        <v>145640</v>
      </c>
    </row>
    <row r="22" spans="1:7" ht="16.5" customHeight="1">
      <c r="A22" s="5">
        <v>6.2</v>
      </c>
      <c r="B22" s="2" t="s">
        <v>13</v>
      </c>
      <c r="C22" s="5">
        <v>2</v>
      </c>
      <c r="D22" s="5">
        <v>71000</v>
      </c>
      <c r="E22" s="5">
        <f t="shared" si="0"/>
        <v>142000</v>
      </c>
      <c r="F22" s="5">
        <f t="shared" si="1"/>
        <v>78100</v>
      </c>
      <c r="G22" s="5">
        <f t="shared" si="2"/>
        <v>156200</v>
      </c>
    </row>
    <row r="23" spans="1:7" ht="16.5" customHeight="1">
      <c r="A23" s="5">
        <v>7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f t="shared" si="1"/>
        <v>78100</v>
      </c>
      <c r="G23" s="5">
        <f t="shared" si="2"/>
        <v>78100</v>
      </c>
    </row>
    <row r="24" spans="1:7" ht="16.5" customHeight="1">
      <c r="A24" s="5">
        <v>8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f t="shared" si="1"/>
        <v>72820</v>
      </c>
      <c r="G24" s="5">
        <f t="shared" si="2"/>
        <v>72820</v>
      </c>
    </row>
    <row r="25" spans="1:7" ht="16.5" customHeight="1">
      <c r="A25" s="5">
        <v>9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5">
        <v>78100</v>
      </c>
      <c r="G25" s="5">
        <f t="shared" si="2"/>
        <v>78100</v>
      </c>
    </row>
    <row r="26" spans="1:7" ht="16.5" customHeight="1">
      <c r="A26" s="5">
        <v>10</v>
      </c>
      <c r="B26" s="2" t="s">
        <v>17</v>
      </c>
      <c r="C26" s="5">
        <v>1</v>
      </c>
      <c r="D26" s="5">
        <v>66200</v>
      </c>
      <c r="E26" s="5">
        <f t="shared" si="0"/>
        <v>66200</v>
      </c>
      <c r="F26" s="5">
        <f t="shared" si="1"/>
        <v>72820</v>
      </c>
      <c r="G26" s="5">
        <f t="shared" si="2"/>
        <v>72820</v>
      </c>
    </row>
    <row r="27" spans="1:7" ht="16.5" customHeight="1">
      <c r="A27" s="5">
        <v>11</v>
      </c>
      <c r="B27" s="2" t="s">
        <v>18</v>
      </c>
      <c r="C27" s="5">
        <v>1</v>
      </c>
      <c r="D27" s="5">
        <v>66200</v>
      </c>
      <c r="E27" s="5">
        <f t="shared" si="0"/>
        <v>66200</v>
      </c>
      <c r="F27" s="5">
        <f t="shared" si="1"/>
        <v>72820</v>
      </c>
      <c r="G27" s="5">
        <f t="shared" si="2"/>
        <v>72820</v>
      </c>
    </row>
    <row r="28" spans="1:7" ht="16.5" customHeight="1">
      <c r="A28" s="5">
        <v>12</v>
      </c>
      <c r="B28" s="2" t="s">
        <v>19</v>
      </c>
      <c r="C28" s="5">
        <v>0.5</v>
      </c>
      <c r="D28" s="5">
        <v>66200</v>
      </c>
      <c r="E28" s="5">
        <f t="shared" si="0"/>
        <v>33100</v>
      </c>
      <c r="F28" s="5">
        <f t="shared" si="1"/>
        <v>72820</v>
      </c>
      <c r="G28" s="5">
        <f t="shared" si="2"/>
        <v>36410</v>
      </c>
    </row>
    <row r="29" spans="1:7" ht="16.5" customHeight="1">
      <c r="A29" s="5">
        <v>13</v>
      </c>
      <c r="B29" s="2" t="s">
        <v>20</v>
      </c>
      <c r="C29" s="5">
        <v>1</v>
      </c>
      <c r="D29" s="5">
        <v>66200</v>
      </c>
      <c r="E29" s="5">
        <f t="shared" si="0"/>
        <v>66200</v>
      </c>
      <c r="F29" s="5">
        <f t="shared" si="1"/>
        <v>72820</v>
      </c>
      <c r="G29" s="5">
        <f t="shared" si="2"/>
        <v>72820</v>
      </c>
    </row>
    <row r="30" spans="1:7" ht="25.5" customHeight="1">
      <c r="A30" s="5">
        <v>14</v>
      </c>
      <c r="B30" s="2" t="s">
        <v>238</v>
      </c>
      <c r="C30" s="5">
        <f>C31+C32</f>
        <v>3</v>
      </c>
      <c r="D30" s="5">
        <f>D31+D32</f>
        <v>66200</v>
      </c>
      <c r="E30" s="5">
        <f>E31+E32</f>
        <v>132400</v>
      </c>
      <c r="F30" s="5"/>
      <c r="G30" s="23">
        <f>G31+G32</f>
        <v>223740</v>
      </c>
    </row>
    <row r="31" spans="1:7" ht="24" customHeight="1">
      <c r="A31" s="5">
        <v>14.1</v>
      </c>
      <c r="B31" s="2" t="s">
        <v>238</v>
      </c>
      <c r="C31" s="5">
        <v>2</v>
      </c>
      <c r="D31" s="5">
        <v>66200</v>
      </c>
      <c r="E31" s="5">
        <f t="shared" si="0"/>
        <v>132400</v>
      </c>
      <c r="F31" s="5">
        <f>D31*110%</f>
        <v>72820</v>
      </c>
      <c r="G31" s="5">
        <f t="shared" si="2"/>
        <v>145640</v>
      </c>
    </row>
    <row r="32" spans="1:7" ht="24" customHeight="1">
      <c r="A32" s="5">
        <v>14.2</v>
      </c>
      <c r="B32" s="2" t="s">
        <v>238</v>
      </c>
      <c r="C32" s="5">
        <v>1</v>
      </c>
      <c r="D32" s="5"/>
      <c r="E32" s="5"/>
      <c r="F32" s="5">
        <v>78100</v>
      </c>
      <c r="G32" s="5">
        <f t="shared" si="2"/>
        <v>78100</v>
      </c>
    </row>
    <row r="33" spans="1:7" ht="23.25" customHeight="1">
      <c r="A33" s="29" t="s">
        <v>21</v>
      </c>
      <c r="B33" s="30"/>
      <c r="C33" s="4">
        <f>C10+C11+C12+C13+C17+C20+C23+C24+C25+C26+C27+C28+C29+C30</f>
        <v>23.2</v>
      </c>
      <c r="D33" s="4">
        <f>D10+D11+D12+D13+D17+D20+D23+D24+D25+D26+D27+D28+D29+D30</f>
        <v>1174600</v>
      </c>
      <c r="E33" s="4">
        <f>E10+E11+E12+E13+E17+E20+E23+E24+E25+E26+E27+E28+E29+E30</f>
        <v>790600</v>
      </c>
      <c r="F33" s="4"/>
      <c r="G33" s="4">
        <f>G10+G11+G12+G13+G17+G20+G23+G24+G25+G26+G27+G28+G29+G30</f>
        <v>1892110</v>
      </c>
    </row>
    <row r="38" spans="1:6" ht="14.25" customHeight="1">
      <c r="A38" s="28" t="s">
        <v>214</v>
      </c>
      <c r="B38" s="28"/>
      <c r="C38" s="27" t="s">
        <v>215</v>
      </c>
      <c r="D38" s="27"/>
      <c r="E38" s="27"/>
      <c r="F38" s="27"/>
    </row>
  </sheetData>
  <sheetProtection/>
  <mergeCells count="8">
    <mergeCell ref="C38:F38"/>
    <mergeCell ref="C3:G3"/>
    <mergeCell ref="A5:G5"/>
    <mergeCell ref="B7:F7"/>
    <mergeCell ref="A33:B33"/>
    <mergeCell ref="C1:G1"/>
    <mergeCell ref="C2:G2"/>
    <mergeCell ref="A38:B38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2018-03-02T05:30:29Z</cp:lastPrinted>
  <dcterms:created xsi:type="dcterms:W3CDTF">1996-10-14T23:33:28Z</dcterms:created>
  <dcterms:modified xsi:type="dcterms:W3CDTF">2018-03-02T05:31:35Z</dcterms:modified>
  <cp:category/>
  <cp:version/>
  <cp:contentType/>
  <cp:contentStatus/>
</cp:coreProperties>
</file>