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activeTab="0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<sst xmlns="http://schemas.openxmlformats.org/spreadsheetml/2006/main" count="339" uniqueCount="142">
  <si>
    <t>Հ/Հ</t>
  </si>
  <si>
    <t>Պաշտոնի անվանումը</t>
  </si>
  <si>
    <t>Միավորը</t>
  </si>
  <si>
    <t>Տնօրեն</t>
  </si>
  <si>
    <t>1-ին կարգ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</si>
  <si>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</si>
  <si>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</si>
  <si>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</si>
  <si>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</si>
  <si>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</si>
  <si>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</si>
  <si>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</si>
  <si>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</si>
  <si>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</si>
  <si>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</si>
  <si>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</si>
  <si>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</si>
  <si>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</si>
  <si>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</si>
  <si>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</si>
  <si>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</si>
  <si>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Մարզիչ-մանկավարժ, դրույք</t>
  </si>
  <si>
    <t>Հրահանգիչ</t>
  </si>
  <si>
    <t>Երաժիշտ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</si>
  <si>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</si>
  <si>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</si>
  <si>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</si>
  <si>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</si>
  <si>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</si>
  <si>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</si>
  <si>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</si>
  <si>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</si>
  <si>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</si>
  <si>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</si>
  <si>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</si>
  <si>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</si>
  <si>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</si>
  <si>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</si>
  <si>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</si>
  <si>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</si>
  <si>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</si>
  <si>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</si>
  <si>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</si>
  <si>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</si>
  <si>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</si>
  <si>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</si>
  <si>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</si>
  <si>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</si>
  <si>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</si>
  <si>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</si>
  <si>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</si>
  <si>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</si>
  <si>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</si>
  <si>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</si>
  <si>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</si>
  <si>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</si>
  <si>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</si>
  <si>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Հաշվապահներ</t>
  </si>
  <si>
    <t>Աշխ. ֆոնդ</t>
  </si>
  <si>
    <t>Օժանդակ աշխատող`</t>
  </si>
  <si>
    <t>Բուժքույր`</t>
  </si>
  <si>
    <t>Հավաքարար`</t>
  </si>
  <si>
    <t>Պահակ`</t>
  </si>
  <si>
    <t>Միջոցառումների կազմակերպիչ`</t>
  </si>
  <si>
    <t>Ավագ գրադարանավար`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</si>
  <si>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</si>
  <si>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</si>
  <si>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</si>
  <si>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</si>
  <si>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</si>
  <si>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</si>
  <si>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</si>
  <si>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</si>
  <si>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Հերթապահ</t>
  </si>
  <si>
    <t>Մերսող</t>
  </si>
  <si>
    <t>Հանդերձապան-դռնապան</t>
  </si>
  <si>
    <t>Հանդերձապան-դռնապահ</t>
  </si>
  <si>
    <t>Ադմինիստրատոր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</si>
  <si>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</si>
  <si>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</si>
  <si>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</si>
  <si>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</si>
  <si>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</si>
  <si>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</si>
  <si>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</si>
  <si>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</si>
  <si>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</si>
  <si>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</si>
  <si>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Օպերատոր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</si>
  <si>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</si>
  <si>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</si>
  <si>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</si>
  <si>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</si>
  <si>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</si>
  <si>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Էքսկուրսավար</t>
  </si>
  <si>
    <t>Հավաքարար՝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</si>
  <si>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</si>
  <si>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</si>
  <si>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</si>
  <si>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</si>
  <si>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</si>
  <si>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</si>
  <si>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</si>
  <si>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</si>
  <si>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</si>
  <si>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</si>
  <si>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</si>
  <si>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</si>
  <si>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</si>
  <si>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</si>
  <si>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</si>
  <si>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</si>
  <si>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</si>
  <si>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</si>
  <si>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</si>
  <si>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</si>
  <si>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</si>
  <si>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</si>
  <si>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</si>
  <si>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</si>
  <si>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</si>
  <si>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</si>
  <si>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</si>
  <si>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</si>
  <si>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</si>
  <si>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</si>
  <si>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</si>
  <si>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</si>
  <si>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</si>
  <si>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</si>
  <si>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</si>
  <si>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</si>
  <si>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</si>
  <si>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</si>
  <si>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</si>
  <si>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2021թ. փետրվարի    18-ի թիվ    11-Ա որոշման </t>
  </si>
  <si>
    <t xml:space="preserve">2021թ. Փետրվարի  18-ի թիվ   11-Ա որոշման </t>
  </si>
  <si>
    <t>2021թվականի  փետրվարի  18-ի թիվ 11-Ա որոշման</t>
  </si>
  <si>
    <t xml:space="preserve">2021թ. փետրվարի    18-ի թիվ   11-Ա որոշման </t>
  </si>
  <si>
    <t xml:space="preserve">2021թ. Փետրվարի   18-ի թիվ     11-Ա որոշման </t>
  </si>
  <si>
    <t xml:space="preserve">2021թ. փետրվարի  18-ի թիվ    11-Ա որոշման </t>
  </si>
  <si>
    <t xml:space="preserve">2021թ. Փետրվարի   18-ի թիվ   11-Ա որոշման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</si>
</sst>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</numFmts>
  <fonts count="46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4.7109375" style="3" hidden="1" customWidth="1"/>
    <col min="5" max="5" width="17.57421875" style="3" hidden="1" customWidth="1"/>
    <col min="6" max="6" width="17.28125" style="3" customWidth="1"/>
    <col min="7" max="7" width="18.57421875" style="3" customWidth="1"/>
    <col min="8" max="8" width="9.140625" style="1" customWidth="1"/>
    <col min="9" max="9" width="11.8515625" style="1" bestFit="1" customWidth="1"/>
    <col min="10" max="16384" width="9.140625" style="1" customWidth="1"/>
  </cols>
  <sheetData>
    <row r="1" spans="3:7" ht="14.25">
      <c r="C1" s="47" t="s">
        <v>114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135</v>
      </c>
      <c r="D3" s="47"/>
      <c r="E3" s="47"/>
      <c r="F3" s="47"/>
      <c r="G3" s="47"/>
    </row>
    <row r="5" spans="1:7" ht="57" customHeight="1">
      <c r="A5" s="47" t="s">
        <v>115</v>
      </c>
      <c r="B5" s="47"/>
      <c r="C5" s="47"/>
      <c r="D5" s="47"/>
      <c r="E5" s="47"/>
      <c r="F5" s="47"/>
      <c r="G5" s="4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153000</v>
      </c>
      <c r="G9" s="5">
        <v>153000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91285</v>
      </c>
      <c r="G11" s="5">
        <v>91285</v>
      </c>
    </row>
    <row r="12" spans="1:7" ht="21.75" customHeight="1">
      <c r="A12" s="5">
        <v>4</v>
      </c>
      <c r="B12" s="2" t="s">
        <v>17</v>
      </c>
      <c r="C12" s="5">
        <v>1</v>
      </c>
      <c r="D12" s="5">
        <v>66200</v>
      </c>
      <c r="E12" s="5">
        <f>D12*C12</f>
        <v>66200</v>
      </c>
      <c r="F12" s="5">
        <v>88318</v>
      </c>
      <c r="G12" s="5">
        <v>88318</v>
      </c>
    </row>
    <row r="13" spans="1:7" ht="21.75" customHeight="1">
      <c r="A13" s="49" t="s">
        <v>11</v>
      </c>
      <c r="B13" s="50"/>
      <c r="C13" s="11">
        <f>SUM(C9:C12)</f>
        <v>4</v>
      </c>
      <c r="D13" s="4"/>
      <c r="E13" s="4">
        <f>SUM(E9:E12)</f>
        <v>288600</v>
      </c>
      <c r="F13" s="4"/>
      <c r="G13" s="4">
        <f>G12+G11+G10+G9</f>
        <v>420921</v>
      </c>
    </row>
    <row r="14" spans="1:7" ht="29.25" customHeight="1">
      <c r="A14" s="4" t="s">
        <v>18</v>
      </c>
      <c r="B14" s="34" t="s">
        <v>19</v>
      </c>
      <c r="C14" s="35">
        <v>7</v>
      </c>
      <c r="D14" s="36">
        <f>D13+D11+D12</f>
        <v>132400</v>
      </c>
      <c r="E14" s="36">
        <f>E13+E11+E12</f>
        <v>421000</v>
      </c>
      <c r="F14" s="37">
        <v>100762</v>
      </c>
      <c r="G14" s="35">
        <f>C14*F14</f>
        <v>705334</v>
      </c>
    </row>
    <row r="15" spans="1:7" ht="21.75" customHeight="1">
      <c r="A15" s="5">
        <v>5</v>
      </c>
      <c r="B15" s="38" t="s">
        <v>113</v>
      </c>
      <c r="C15" s="39"/>
      <c r="D15" s="40">
        <v>68000</v>
      </c>
      <c r="E15" s="40"/>
      <c r="F15" s="40">
        <v>91285</v>
      </c>
      <c r="G15" s="40"/>
    </row>
    <row r="16" spans="1:7" ht="21.75" customHeight="1">
      <c r="A16" s="5">
        <v>6</v>
      </c>
      <c r="B16" s="38" t="s">
        <v>99</v>
      </c>
      <c r="C16" s="39"/>
      <c r="D16" s="40">
        <v>68000</v>
      </c>
      <c r="E16" s="40"/>
      <c r="F16" s="40">
        <v>109000</v>
      </c>
      <c r="G16" s="40"/>
    </row>
    <row r="17" spans="1:7" ht="21.75" customHeight="1">
      <c r="A17" s="5">
        <v>7</v>
      </c>
      <c r="B17" s="38" t="s">
        <v>100</v>
      </c>
      <c r="C17" s="39"/>
      <c r="D17" s="40">
        <v>67100</v>
      </c>
      <c r="E17" s="40"/>
      <c r="F17" s="40">
        <v>102000</v>
      </c>
      <c r="G17" s="41"/>
    </row>
    <row r="18" spans="1:7" ht="0.75" customHeight="1" hidden="1">
      <c r="A18" s="49" t="s">
        <v>11</v>
      </c>
      <c r="B18" s="50"/>
      <c r="C18" s="11">
        <f>C17+C15+C16</f>
        <v>0</v>
      </c>
      <c r="D18" s="13">
        <f>D17+D15+D16</f>
        <v>203100</v>
      </c>
      <c r="E18" s="13">
        <f>E17+E15+E16</f>
        <v>0</v>
      </c>
      <c r="F18" s="13"/>
      <c r="G18" s="11">
        <f>G17+G15+G16</f>
        <v>0</v>
      </c>
    </row>
    <row r="19" spans="1:7" ht="21.75" customHeight="1">
      <c r="A19" s="49" t="s">
        <v>134</v>
      </c>
      <c r="B19" s="50"/>
      <c r="C19" s="11">
        <v>11</v>
      </c>
      <c r="D19" s="11">
        <f>D18+D13</f>
        <v>203100</v>
      </c>
      <c r="E19" s="11">
        <f>E18+E13</f>
        <v>288600</v>
      </c>
      <c r="F19" s="11"/>
      <c r="G19" s="11">
        <f>G14+G13</f>
        <v>1126255</v>
      </c>
    </row>
    <row r="23" spans="1:6" ht="14.25" customHeight="1">
      <c r="A23" s="47" t="s">
        <v>67</v>
      </c>
      <c r="B23" s="47"/>
      <c r="C23" s="48" t="s">
        <v>68</v>
      </c>
      <c r="D23" s="48"/>
      <c r="E23" s="48"/>
      <c r="F23" s="48"/>
    </row>
  </sheetData>
  <sheetProtection/>
  <mergeCells count="9">
    <mergeCell ref="A23:B23"/>
    <mergeCell ref="C23:F23"/>
    <mergeCell ref="A19:B19"/>
    <mergeCell ref="C1:G1"/>
    <mergeCell ref="C2:G2"/>
    <mergeCell ref="C3:G3"/>
    <mergeCell ref="A5:G5"/>
    <mergeCell ref="A13:B13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15.8515625" style="0" hidden="1" customWidth="1"/>
    <col min="5" max="5" width="24.57421875" style="0" hidden="1" customWidth="1"/>
    <col min="6" max="6" width="20.00390625" style="18" customWidth="1"/>
    <col min="7" max="7" width="20.28125" style="18" customWidth="1"/>
  </cols>
  <sheetData>
    <row r="1" spans="1:7" s="1" customFormat="1" ht="14.25" customHeight="1">
      <c r="A1" s="3"/>
      <c r="C1" s="47" t="s">
        <v>130</v>
      </c>
      <c r="D1" s="47"/>
      <c r="E1" s="47"/>
      <c r="F1" s="47"/>
      <c r="G1" s="47"/>
    </row>
    <row r="2" spans="1:7" s="1" customFormat="1" ht="14.25" customHeight="1">
      <c r="A2" s="3"/>
      <c r="C2" s="47" t="s">
        <v>69</v>
      </c>
      <c r="D2" s="47"/>
      <c r="E2" s="47"/>
      <c r="F2" s="47"/>
      <c r="G2" s="47"/>
    </row>
    <row r="3" spans="1:7" s="1" customFormat="1" ht="14.25" customHeight="1">
      <c r="A3" s="3"/>
      <c r="C3" s="47" t="s">
        <v>138</v>
      </c>
      <c r="D3" s="47"/>
      <c r="E3" s="47"/>
      <c r="F3" s="47"/>
      <c r="G3" s="47"/>
    </row>
    <row r="4" spans="1:7" s="1" customFormat="1" ht="13.5">
      <c r="A4" s="3"/>
      <c r="D4" s="3"/>
      <c r="E4" s="3"/>
      <c r="F4" s="3"/>
      <c r="G4" s="3"/>
    </row>
    <row r="5" spans="1:7" s="1" customFormat="1" ht="60" customHeight="1">
      <c r="A5" s="47" t="s">
        <v>56</v>
      </c>
      <c r="B5" s="47"/>
      <c r="C5" s="47"/>
      <c r="D5" s="47"/>
      <c r="E5" s="47"/>
      <c r="F5" s="47"/>
      <c r="G5" s="47"/>
    </row>
    <row r="6" spans="1:7" s="1" customFormat="1" ht="13.5">
      <c r="A6" s="3"/>
      <c r="D6" s="3"/>
      <c r="E6" s="3"/>
      <c r="F6" s="3"/>
      <c r="G6" s="3"/>
    </row>
    <row r="7" spans="1:7" s="1" customFormat="1" ht="41.2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s="1" customFormat="1" ht="25.5" customHeight="1">
      <c r="A8" s="5">
        <v>1</v>
      </c>
      <c r="B8" s="14" t="s">
        <v>3</v>
      </c>
      <c r="C8" s="15">
        <v>1</v>
      </c>
      <c r="D8" s="15">
        <v>125000</v>
      </c>
      <c r="E8" s="5">
        <f>D8*C8</f>
        <v>125000</v>
      </c>
      <c r="F8" s="26">
        <v>153000</v>
      </c>
      <c r="G8" s="26">
        <f>F8*C8</f>
        <v>153000</v>
      </c>
    </row>
    <row r="9" spans="1:7" s="1" customFormat="1" ht="24.75" customHeight="1">
      <c r="A9" s="5">
        <v>2</v>
      </c>
      <c r="B9" s="14" t="s">
        <v>20</v>
      </c>
      <c r="C9" s="15">
        <v>1</v>
      </c>
      <c r="D9" s="15">
        <v>85000</v>
      </c>
      <c r="E9" s="5">
        <f>D9*C9</f>
        <v>85000</v>
      </c>
      <c r="F9" s="26">
        <v>108000</v>
      </c>
      <c r="G9" s="26">
        <f>F9*C9</f>
        <v>108000</v>
      </c>
    </row>
    <row r="10" spans="1:7" s="1" customFormat="1" ht="25.5" customHeight="1" hidden="1">
      <c r="A10" s="5">
        <v>3</v>
      </c>
      <c r="B10" s="28" t="s">
        <v>57</v>
      </c>
      <c r="C10" s="29">
        <f>C11+C12+C13</f>
        <v>15</v>
      </c>
      <c r="D10" s="29">
        <f>D11+D12+D13</f>
        <v>0</v>
      </c>
      <c r="E10" s="29">
        <f>E11+E12+E13</f>
        <v>0</v>
      </c>
      <c r="F10" s="30"/>
      <c r="G10" s="30">
        <f>G11+G12+G13</f>
        <v>1980000</v>
      </c>
    </row>
    <row r="11" spans="1:7" s="1" customFormat="1" ht="24" customHeight="1">
      <c r="A11" s="5">
        <v>3</v>
      </c>
      <c r="B11" s="14" t="s">
        <v>112</v>
      </c>
      <c r="C11" s="15">
        <v>15</v>
      </c>
      <c r="D11" s="15"/>
      <c r="E11" s="15"/>
      <c r="F11" s="31"/>
      <c r="G11" s="31">
        <v>1980000</v>
      </c>
    </row>
    <row r="12" spans="1:7" s="1" customFormat="1" ht="25.5" customHeight="1" hidden="1">
      <c r="A12" s="5"/>
      <c r="B12" s="14"/>
      <c r="C12" s="15"/>
      <c r="D12" s="15"/>
      <c r="E12" s="5"/>
      <c r="F12" s="26"/>
      <c r="G12" s="26"/>
    </row>
    <row r="13" spans="1:7" s="1" customFormat="1" ht="25.5" customHeight="1" hidden="1">
      <c r="A13" s="5"/>
      <c r="B13" s="14"/>
      <c r="C13" s="15"/>
      <c r="D13" s="15"/>
      <c r="E13" s="5"/>
      <c r="F13" s="26"/>
      <c r="G13" s="26"/>
    </row>
    <row r="14" spans="1:7" s="1" customFormat="1" ht="33.75" customHeight="1">
      <c r="A14" s="49" t="s">
        <v>11</v>
      </c>
      <c r="B14" s="50"/>
      <c r="C14" s="4">
        <v>17</v>
      </c>
      <c r="D14" s="4">
        <f>D8+D9+D10</f>
        <v>210000</v>
      </c>
      <c r="E14" s="4">
        <f>E8+E9+E10</f>
        <v>210000</v>
      </c>
      <c r="F14" s="17"/>
      <c r="G14" s="17">
        <f>G8+G9+G11</f>
        <v>2241000</v>
      </c>
    </row>
    <row r="15" spans="1:7" s="1" customFormat="1" ht="13.5">
      <c r="A15" s="3"/>
      <c r="D15" s="3"/>
      <c r="E15" s="3"/>
      <c r="F15" s="3"/>
      <c r="G15" s="3"/>
    </row>
    <row r="16" spans="1:7" s="1" customFormat="1" ht="13.5">
      <c r="A16" s="3"/>
      <c r="D16" s="3"/>
      <c r="E16" s="3"/>
      <c r="F16" s="3"/>
      <c r="G16" s="3"/>
    </row>
    <row r="19" spans="1:7" ht="14.25" customHeight="1">
      <c r="A19" s="47" t="s">
        <v>67</v>
      </c>
      <c r="B19" s="47"/>
      <c r="C19" s="48" t="s">
        <v>68</v>
      </c>
      <c r="D19" s="48"/>
      <c r="E19" s="48"/>
      <c r="F19" s="48"/>
      <c r="G19" s="3"/>
    </row>
  </sheetData>
  <sheetProtection/>
  <mergeCells count="7">
    <mergeCell ref="A5:G5"/>
    <mergeCell ref="A14:B14"/>
    <mergeCell ref="C1:G1"/>
    <mergeCell ref="C2:G2"/>
    <mergeCell ref="C3:G3"/>
    <mergeCell ref="C19:F19"/>
    <mergeCell ref="A19:B19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5" width="16.140625" style="3" hidden="1" customWidth="1"/>
    <col min="6" max="6" width="16.421875" style="3" customWidth="1"/>
    <col min="7" max="7" width="17.57421875" style="3" customWidth="1"/>
    <col min="8" max="16384" width="9.140625" style="1" customWidth="1"/>
  </cols>
  <sheetData>
    <row r="1" spans="3:7" ht="14.25" customHeight="1">
      <c r="C1" s="47" t="s">
        <v>117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136</v>
      </c>
      <c r="D3" s="47"/>
      <c r="E3" s="47"/>
      <c r="F3" s="47"/>
      <c r="G3" s="47"/>
    </row>
    <row r="5" spans="1:7" ht="57" customHeight="1">
      <c r="A5" s="47" t="s">
        <v>116</v>
      </c>
      <c r="B5" s="47"/>
      <c r="C5" s="47"/>
      <c r="D5" s="47"/>
      <c r="E5" s="47"/>
      <c r="F5" s="47"/>
      <c r="G5" s="4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153000</v>
      </c>
      <c r="G9" s="5">
        <v>153000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v>88318</v>
      </c>
    </row>
    <row r="11" spans="1:7" ht="21.75" customHeight="1">
      <c r="A11" s="5">
        <v>3</v>
      </c>
      <c r="B11" s="2" t="s">
        <v>7</v>
      </c>
      <c r="C11" s="5">
        <v>0.5</v>
      </c>
      <c r="D11" s="5">
        <v>66200</v>
      </c>
      <c r="E11" s="5">
        <f>D11*C11</f>
        <v>33100</v>
      </c>
      <c r="F11" s="5">
        <v>88318</v>
      </c>
      <c r="G11" s="5">
        <f>F11*C11</f>
        <v>44159</v>
      </c>
    </row>
    <row r="12" spans="1:7" ht="21.75" customHeight="1">
      <c r="A12" s="5">
        <v>4</v>
      </c>
      <c r="B12" s="2" t="s">
        <v>74</v>
      </c>
      <c r="C12" s="5">
        <v>1</v>
      </c>
      <c r="D12" s="5"/>
      <c r="E12" s="5"/>
      <c r="F12" s="5">
        <v>91285</v>
      </c>
      <c r="G12" s="5">
        <f>F12*C12</f>
        <v>91285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>F13*C13</f>
        <v>88318</v>
      </c>
    </row>
    <row r="14" spans="1:7" ht="21.75" customHeight="1">
      <c r="A14" s="5">
        <v>6</v>
      </c>
      <c r="B14" s="2" t="s">
        <v>17</v>
      </c>
      <c r="C14" s="5">
        <v>1</v>
      </c>
      <c r="D14" s="5">
        <v>66200</v>
      </c>
      <c r="E14" s="5">
        <f>D14*C14</f>
        <v>66200</v>
      </c>
      <c r="F14" s="5">
        <v>91285</v>
      </c>
      <c r="G14" s="5">
        <f>F14*C14</f>
        <v>91285</v>
      </c>
    </row>
    <row r="15" spans="1:7" ht="21.75" customHeight="1">
      <c r="A15" s="49" t="s">
        <v>11</v>
      </c>
      <c r="B15" s="50"/>
      <c r="C15" s="13">
        <v>5.5</v>
      </c>
      <c r="D15" s="4"/>
      <c r="E15" s="4">
        <f>SUM(E9:E14)</f>
        <v>326700</v>
      </c>
      <c r="F15" s="4"/>
      <c r="G15" s="4">
        <f>G14+G13+G12+G11+G10+G9</f>
        <v>556365</v>
      </c>
    </row>
    <row r="16" spans="1:7" ht="29.25" customHeight="1">
      <c r="A16" s="4" t="s">
        <v>18</v>
      </c>
      <c r="B16" s="10" t="s">
        <v>19</v>
      </c>
      <c r="C16" s="36">
        <v>13.5</v>
      </c>
      <c r="D16" s="42"/>
      <c r="E16" s="42" t="e">
        <f>#REF!+E13</f>
        <v>#REF!</v>
      </c>
      <c r="F16" s="42">
        <v>100762</v>
      </c>
      <c r="G16" s="42">
        <f>C16*F16</f>
        <v>1360287</v>
      </c>
    </row>
    <row r="17" spans="1:7" ht="21.75" customHeight="1">
      <c r="A17" s="5">
        <v>7</v>
      </c>
      <c r="B17" s="2" t="s">
        <v>106</v>
      </c>
      <c r="C17" s="39"/>
      <c r="D17" s="40">
        <v>67100</v>
      </c>
      <c r="E17" s="40">
        <f>D17*C17</f>
        <v>0</v>
      </c>
      <c r="F17" s="40">
        <v>91285</v>
      </c>
      <c r="G17" s="40"/>
    </row>
    <row r="18" spans="1:7" ht="21.75" customHeight="1">
      <c r="A18" s="6" t="s">
        <v>86</v>
      </c>
      <c r="B18" s="2" t="s">
        <v>101</v>
      </c>
      <c r="C18" s="39"/>
      <c r="D18" s="40">
        <v>67100</v>
      </c>
      <c r="E18" s="40">
        <f>D18*C18</f>
        <v>0</v>
      </c>
      <c r="F18" s="40">
        <v>109000</v>
      </c>
      <c r="G18" s="40"/>
    </row>
    <row r="19" spans="1:7" ht="19.5" customHeight="1">
      <c r="A19" s="6" t="s">
        <v>103</v>
      </c>
      <c r="B19" s="2" t="s">
        <v>102</v>
      </c>
      <c r="C19" s="39"/>
      <c r="D19" s="40">
        <v>68000</v>
      </c>
      <c r="E19" s="40"/>
      <c r="F19" s="40">
        <v>102000</v>
      </c>
      <c r="G19" s="40"/>
    </row>
    <row r="20" spans="1:7" ht="21.75" customHeight="1" hidden="1">
      <c r="A20" s="49" t="s">
        <v>11</v>
      </c>
      <c r="B20" s="50"/>
      <c r="C20" s="13">
        <v>13.5</v>
      </c>
      <c r="D20" s="4"/>
      <c r="E20" s="4" t="e">
        <f>#REF!+E17</f>
        <v>#REF!</v>
      </c>
      <c r="F20" s="4"/>
      <c r="G20" s="4"/>
    </row>
    <row r="21" spans="1:7" ht="21.75" customHeight="1">
      <c r="A21" s="49" t="s">
        <v>134</v>
      </c>
      <c r="B21" s="50"/>
      <c r="C21" s="13">
        <v>19</v>
      </c>
      <c r="D21" s="4"/>
      <c r="E21" s="4" t="e">
        <f>E20+E15</f>
        <v>#REF!</v>
      </c>
      <c r="F21" s="4"/>
      <c r="G21" s="17">
        <f>G16+G15</f>
        <v>1916652</v>
      </c>
    </row>
    <row r="26" spans="1:6" ht="14.25" customHeight="1">
      <c r="A26" s="47" t="s">
        <v>67</v>
      </c>
      <c r="B26" s="47"/>
      <c r="C26" s="48" t="s">
        <v>68</v>
      </c>
      <c r="D26" s="48"/>
      <c r="E26" s="48"/>
      <c r="F26" s="48"/>
    </row>
  </sheetData>
  <sheetProtection/>
  <mergeCells count="9">
    <mergeCell ref="A26:B26"/>
    <mergeCell ref="C26:F26"/>
    <mergeCell ref="A21:B21"/>
    <mergeCell ref="C1:G1"/>
    <mergeCell ref="C2:G2"/>
    <mergeCell ref="C3:G3"/>
    <mergeCell ref="A5:G5"/>
    <mergeCell ref="A15:B15"/>
    <mergeCell ref="A20:B2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47" t="s">
        <v>118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137</v>
      </c>
      <c r="D3" s="47"/>
      <c r="E3" s="47"/>
      <c r="F3" s="47"/>
      <c r="G3" s="47"/>
    </row>
    <row r="4" spans="3:5" ht="29.25" customHeight="1">
      <c r="C4" s="51"/>
      <c r="D4" s="51"/>
      <c r="E4" s="51"/>
    </row>
    <row r="5" spans="1:7" ht="57" customHeight="1">
      <c r="A5" s="47" t="s">
        <v>119</v>
      </c>
      <c r="B5" s="47"/>
      <c r="C5" s="47"/>
      <c r="D5" s="47"/>
      <c r="E5" s="47"/>
      <c r="F5" s="47"/>
      <c r="G5" s="4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153000</v>
      </c>
      <c r="G9" s="5">
        <f>F9*C9</f>
        <v>153000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71000</v>
      </c>
      <c r="E10" s="5">
        <f aca="true" t="shared" si="0" ref="E10:E19">D10*C10</f>
        <v>71000</v>
      </c>
      <c r="F10" s="5">
        <v>91285</v>
      </c>
      <c r="G10" s="5">
        <f aca="true" t="shared" si="1" ref="G10:G19">F10*C10</f>
        <v>91285</v>
      </c>
    </row>
    <row r="11" spans="1:7" ht="21.75" customHeight="1">
      <c r="A11" s="5">
        <v>3</v>
      </c>
      <c r="B11" s="2" t="s">
        <v>22</v>
      </c>
      <c r="C11" s="5">
        <v>1</v>
      </c>
      <c r="D11" s="5">
        <v>71000</v>
      </c>
      <c r="E11" s="5">
        <f t="shared" si="0"/>
        <v>71000</v>
      </c>
      <c r="F11" s="5">
        <v>121000</v>
      </c>
      <c r="G11" s="5">
        <f t="shared" si="1"/>
        <v>121000</v>
      </c>
    </row>
    <row r="12" spans="1:7" ht="21.75" customHeight="1">
      <c r="A12" s="5">
        <v>4</v>
      </c>
      <c r="B12" s="2" t="s">
        <v>104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7" ht="21.75" customHeight="1">
      <c r="A13" s="5">
        <v>5</v>
      </c>
      <c r="B13" s="2" t="s">
        <v>8</v>
      </c>
      <c r="C13" s="5">
        <v>1</v>
      </c>
      <c r="D13" s="5">
        <v>66200</v>
      </c>
      <c r="E13" s="5">
        <f t="shared" si="0"/>
        <v>66200</v>
      </c>
      <c r="F13" s="5">
        <v>91285</v>
      </c>
      <c r="G13" s="5">
        <f t="shared" si="1"/>
        <v>91285</v>
      </c>
    </row>
    <row r="14" spans="1:7" ht="21" customHeight="1">
      <c r="A14" s="5">
        <v>6</v>
      </c>
      <c r="B14" s="2" t="s">
        <v>75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21.75" customHeight="1" hidden="1">
      <c r="A15" s="5">
        <v>7</v>
      </c>
      <c r="B15" s="2" t="s">
        <v>59</v>
      </c>
      <c r="C15" s="5" t="e">
        <f>#REF!+C16</f>
        <v>#REF!</v>
      </c>
      <c r="D15" s="5"/>
      <c r="E15" s="5"/>
      <c r="F15" s="5"/>
      <c r="G15" s="5" t="e">
        <f>#REF!+G16</f>
        <v>#REF!</v>
      </c>
    </row>
    <row r="16" spans="1:7" ht="21.75" customHeight="1">
      <c r="A16" s="5">
        <v>7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5">
        <v>91285</v>
      </c>
      <c r="G16" s="5">
        <f t="shared" si="1"/>
        <v>182570</v>
      </c>
    </row>
    <row r="17" spans="1:7" ht="21.75" customHeight="1">
      <c r="A17" s="5">
        <v>8</v>
      </c>
      <c r="B17" s="2" t="s">
        <v>17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21.75" customHeight="1">
      <c r="A18" s="5">
        <v>9</v>
      </c>
      <c r="B18" s="2" t="s">
        <v>10</v>
      </c>
      <c r="C18" s="5">
        <v>1</v>
      </c>
      <c r="D18" s="5"/>
      <c r="E18" s="5"/>
      <c r="F18" s="5">
        <v>91285</v>
      </c>
      <c r="G18" s="5">
        <f t="shared" si="1"/>
        <v>91285</v>
      </c>
    </row>
    <row r="19" spans="1:7" ht="21.75" customHeight="1">
      <c r="A19" s="5">
        <v>10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21.75" customHeight="1">
      <c r="A20" s="49" t="s">
        <v>11</v>
      </c>
      <c r="B20" s="50"/>
      <c r="C20" s="11">
        <v>11</v>
      </c>
      <c r="D20" s="4"/>
      <c r="E20" s="4">
        <f>SUM(E9:E19)</f>
        <v>714800</v>
      </c>
      <c r="F20" s="4"/>
      <c r="G20" s="4">
        <f>G19+G18+G17+G16+G14+G13+G12+G11+G10+G9</f>
        <v>1086664</v>
      </c>
    </row>
    <row r="21" spans="1:7" ht="29.25" customHeight="1">
      <c r="A21" s="4" t="s">
        <v>18</v>
      </c>
      <c r="B21" s="10" t="s">
        <v>19</v>
      </c>
      <c r="C21" s="35">
        <v>9</v>
      </c>
      <c r="D21" s="42"/>
      <c r="E21" s="42" t="e">
        <f>E20+#REF!</f>
        <v>#REF!</v>
      </c>
      <c r="F21" s="42">
        <v>100762</v>
      </c>
      <c r="G21" s="42">
        <f>C21*F21</f>
        <v>906858</v>
      </c>
    </row>
    <row r="22" spans="1:7" ht="21.75" customHeight="1">
      <c r="A22" s="5">
        <v>11</v>
      </c>
      <c r="B22" s="2" t="s">
        <v>106</v>
      </c>
      <c r="C22" s="39"/>
      <c r="D22" s="40">
        <v>67100</v>
      </c>
      <c r="E22" s="40">
        <f>D22*C22</f>
        <v>0</v>
      </c>
      <c r="F22" s="40">
        <v>91285</v>
      </c>
      <c r="G22" s="40"/>
    </row>
    <row r="23" spans="1:7" ht="21.75" customHeight="1">
      <c r="A23" s="5">
        <v>12</v>
      </c>
      <c r="B23" s="2" t="s">
        <v>101</v>
      </c>
      <c r="C23" s="39"/>
      <c r="D23" s="40">
        <v>67100</v>
      </c>
      <c r="E23" s="40">
        <f>D23*C23</f>
        <v>0</v>
      </c>
      <c r="F23" s="40">
        <v>109000</v>
      </c>
      <c r="G23" s="40"/>
    </row>
    <row r="24" spans="1:7" ht="0.75" customHeight="1" hidden="1">
      <c r="A24" s="5">
        <v>12</v>
      </c>
      <c r="B24" s="2" t="s">
        <v>5</v>
      </c>
      <c r="C24" s="41"/>
      <c r="D24" s="40">
        <v>67100</v>
      </c>
      <c r="E24" s="40"/>
      <c r="F24" s="40">
        <v>73810</v>
      </c>
      <c r="G24" s="40"/>
    </row>
    <row r="25" spans="1:7" ht="21.75" customHeight="1" hidden="1">
      <c r="A25" s="5">
        <v>10.3</v>
      </c>
      <c r="B25" s="2" t="s">
        <v>6</v>
      </c>
      <c r="C25" s="41"/>
      <c r="D25" s="40">
        <v>66200</v>
      </c>
      <c r="E25" s="40"/>
      <c r="F25" s="40">
        <v>71429</v>
      </c>
      <c r="G25" s="40"/>
    </row>
    <row r="26" spans="1:7" ht="21.75" customHeight="1">
      <c r="A26" s="5">
        <v>13</v>
      </c>
      <c r="B26" s="2" t="s">
        <v>102</v>
      </c>
      <c r="C26" s="39"/>
      <c r="D26" s="40">
        <v>68000</v>
      </c>
      <c r="E26" s="40"/>
      <c r="F26" s="40">
        <v>102000</v>
      </c>
      <c r="G26" s="40"/>
    </row>
    <row r="27" spans="1:7" ht="21.75" customHeight="1" hidden="1">
      <c r="A27" s="49" t="s">
        <v>11</v>
      </c>
      <c r="B27" s="50"/>
      <c r="C27" s="11">
        <v>9</v>
      </c>
      <c r="D27" s="4"/>
      <c r="E27" s="4">
        <f>E26+E22</f>
        <v>0</v>
      </c>
      <c r="F27" s="4"/>
      <c r="G27" s="4"/>
    </row>
    <row r="28" spans="1:7" ht="21.75" customHeight="1">
      <c r="A28" s="49" t="s">
        <v>134</v>
      </c>
      <c r="B28" s="50"/>
      <c r="C28" s="11">
        <f>C27+C20</f>
        <v>20</v>
      </c>
      <c r="D28" s="4"/>
      <c r="E28" s="4">
        <f>E27+E20</f>
        <v>714800</v>
      </c>
      <c r="F28" s="4"/>
      <c r="G28" s="17">
        <f>G21+G20</f>
        <v>1993522</v>
      </c>
    </row>
    <row r="33" spans="1:6" ht="14.25" customHeight="1">
      <c r="A33" s="47" t="s">
        <v>67</v>
      </c>
      <c r="B33" s="47"/>
      <c r="C33" s="48" t="s">
        <v>68</v>
      </c>
      <c r="D33" s="48"/>
      <c r="E33" s="48"/>
      <c r="F33" s="48"/>
    </row>
  </sheetData>
  <sheetProtection/>
  <mergeCells count="10">
    <mergeCell ref="A33:B33"/>
    <mergeCell ref="C33:F33"/>
    <mergeCell ref="A28:B28"/>
    <mergeCell ref="C4:E4"/>
    <mergeCell ref="C1:G1"/>
    <mergeCell ref="C2:G2"/>
    <mergeCell ref="C3:G3"/>
    <mergeCell ref="A5:G5"/>
    <mergeCell ref="A20:B20"/>
    <mergeCell ref="A27:B2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5" width="16.7109375" style="3" hidden="1" customWidth="1"/>
    <col min="6" max="6" width="15.8515625" style="3" customWidth="1"/>
    <col min="7" max="7" width="17.57421875" style="3" customWidth="1"/>
    <col min="8" max="16384" width="9.140625" style="1" customWidth="1"/>
  </cols>
  <sheetData>
    <row r="1" spans="3:7" ht="14.25" customHeight="1">
      <c r="C1" s="47" t="s">
        <v>120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138</v>
      </c>
      <c r="D3" s="47"/>
      <c r="E3" s="47"/>
      <c r="F3" s="47"/>
      <c r="G3" s="47"/>
    </row>
    <row r="4" spans="3:7" ht="14.25">
      <c r="C4" s="52"/>
      <c r="D4" s="52"/>
      <c r="E4" s="52"/>
      <c r="F4" s="52"/>
      <c r="G4" s="52"/>
    </row>
    <row r="6" spans="1:7" ht="58.5" customHeight="1">
      <c r="A6" s="47" t="s">
        <v>121</v>
      </c>
      <c r="B6" s="47"/>
      <c r="C6" s="47"/>
      <c r="D6" s="47"/>
      <c r="E6" s="47"/>
      <c r="F6" s="47"/>
      <c r="G6" s="47"/>
    </row>
    <row r="7" ht="21.75" customHeight="1"/>
    <row r="8" spans="1:7" ht="36.75" customHeight="1">
      <c r="A8" s="8" t="s">
        <v>0</v>
      </c>
      <c r="B8" s="8" t="s">
        <v>1</v>
      </c>
      <c r="C8" s="8" t="s">
        <v>2</v>
      </c>
      <c r="D8" s="7" t="s">
        <v>12</v>
      </c>
      <c r="E8" s="4" t="s">
        <v>14</v>
      </c>
      <c r="F8" s="16" t="s">
        <v>12</v>
      </c>
      <c r="G8" s="4" t="s">
        <v>14</v>
      </c>
    </row>
    <row r="9" spans="1:7" ht="21.75" customHeight="1">
      <c r="A9" s="4" t="s">
        <v>15</v>
      </c>
      <c r="B9" s="10" t="s">
        <v>105</v>
      </c>
      <c r="C9" s="5"/>
      <c r="D9" s="5"/>
      <c r="E9" s="5"/>
      <c r="F9" s="5"/>
      <c r="G9" s="5"/>
    </row>
    <row r="10" spans="1:7" ht="21.75" customHeight="1">
      <c r="A10" s="5">
        <v>1</v>
      </c>
      <c r="B10" s="2" t="s">
        <v>3</v>
      </c>
      <c r="C10" s="5">
        <v>1</v>
      </c>
      <c r="D10" s="5">
        <v>95000</v>
      </c>
      <c r="E10" s="5">
        <f>D10*C10</f>
        <v>95000</v>
      </c>
      <c r="F10" s="5">
        <v>153000</v>
      </c>
      <c r="G10" s="5">
        <f>F10*C10</f>
        <v>153000</v>
      </c>
    </row>
    <row r="11" spans="1:7" ht="21.75" customHeight="1">
      <c r="A11" s="5">
        <v>2</v>
      </c>
      <c r="B11" s="2" t="s">
        <v>13</v>
      </c>
      <c r="C11" s="5">
        <v>1</v>
      </c>
      <c r="D11" s="5">
        <v>71000</v>
      </c>
      <c r="E11" s="5">
        <f aca="true" t="shared" si="0" ref="E11:E20">D11*C11</f>
        <v>71000</v>
      </c>
      <c r="F11" s="5">
        <v>91285</v>
      </c>
      <c r="G11" s="5">
        <f aca="true" t="shared" si="1" ref="G11:G19">F11*C11</f>
        <v>91285</v>
      </c>
    </row>
    <row r="12" spans="1:7" ht="21.75" customHeight="1" hidden="1">
      <c r="A12" s="5">
        <v>3</v>
      </c>
      <c r="B12" s="2" t="s">
        <v>22</v>
      </c>
      <c r="C12" s="5">
        <v>1</v>
      </c>
      <c r="D12" s="5">
        <v>66200</v>
      </c>
      <c r="E12" s="5">
        <f t="shared" si="0"/>
        <v>66200</v>
      </c>
      <c r="F12" s="5">
        <v>71429</v>
      </c>
      <c r="G12" s="5">
        <f t="shared" si="1"/>
        <v>71429</v>
      </c>
    </row>
    <row r="13" spans="1:7" ht="21.75" customHeight="1">
      <c r="A13" s="5">
        <v>3</v>
      </c>
      <c r="B13" s="2" t="s">
        <v>7</v>
      </c>
      <c r="C13" s="5">
        <v>1</v>
      </c>
      <c r="D13" s="5">
        <v>66200</v>
      </c>
      <c r="E13" s="5">
        <f t="shared" si="0"/>
        <v>66200</v>
      </c>
      <c r="F13" s="5">
        <v>88318</v>
      </c>
      <c r="G13" s="5">
        <f t="shared" si="1"/>
        <v>88318</v>
      </c>
    </row>
    <row r="14" spans="1:7" ht="21.75" customHeight="1">
      <c r="A14" s="5">
        <v>5</v>
      </c>
      <c r="B14" s="2" t="s">
        <v>23</v>
      </c>
      <c r="C14" s="5">
        <v>0.5</v>
      </c>
      <c r="D14" s="5">
        <v>66200</v>
      </c>
      <c r="E14" s="5">
        <f t="shared" si="0"/>
        <v>33100</v>
      </c>
      <c r="F14" s="5">
        <v>88318</v>
      </c>
      <c r="G14" s="5">
        <f t="shared" si="1"/>
        <v>44159</v>
      </c>
    </row>
    <row r="15" spans="1:7" ht="21.75" customHeight="1">
      <c r="A15" s="5">
        <v>6</v>
      </c>
      <c r="B15" s="2" t="s">
        <v>8</v>
      </c>
      <c r="C15" s="5">
        <v>1</v>
      </c>
      <c r="D15" s="5">
        <v>66200</v>
      </c>
      <c r="E15" s="5">
        <f t="shared" si="0"/>
        <v>66200</v>
      </c>
      <c r="F15" s="5">
        <v>88318</v>
      </c>
      <c r="G15" s="5">
        <f t="shared" si="1"/>
        <v>88318</v>
      </c>
    </row>
    <row r="16" spans="1:7" ht="21.75" customHeight="1">
      <c r="A16" s="5">
        <v>7</v>
      </c>
      <c r="B16" s="2" t="s">
        <v>76</v>
      </c>
      <c r="C16" s="5">
        <v>0.5</v>
      </c>
      <c r="D16" s="5">
        <v>66200</v>
      </c>
      <c r="E16" s="5">
        <f t="shared" si="0"/>
        <v>33100</v>
      </c>
      <c r="F16" s="5">
        <v>91285</v>
      </c>
      <c r="G16" s="5">
        <f>F16*C16</f>
        <v>45642.5</v>
      </c>
    </row>
    <row r="17" spans="1:7" ht="21.75" customHeight="1">
      <c r="A17" s="5">
        <v>8</v>
      </c>
      <c r="B17" s="2" t="s">
        <v>17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21.75" customHeight="1">
      <c r="A18" s="5">
        <v>9</v>
      </c>
      <c r="B18" s="2" t="s">
        <v>10</v>
      </c>
      <c r="C18" s="5">
        <v>1</v>
      </c>
      <c r="D18" s="5"/>
      <c r="E18" s="5"/>
      <c r="F18" s="5">
        <v>88318</v>
      </c>
      <c r="G18" s="5">
        <v>88318</v>
      </c>
    </row>
    <row r="19" spans="1:7" ht="21.75" customHeight="1">
      <c r="A19" s="5">
        <v>10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91285</v>
      </c>
      <c r="G19" s="5">
        <f t="shared" si="1"/>
        <v>91285</v>
      </c>
    </row>
    <row r="20" spans="1:7" ht="29.25" customHeight="1">
      <c r="A20" s="5">
        <v>11</v>
      </c>
      <c r="B20" s="2" t="s">
        <v>96</v>
      </c>
      <c r="C20" s="5">
        <v>0.5</v>
      </c>
      <c r="D20" s="5">
        <v>71000</v>
      </c>
      <c r="E20" s="5">
        <f t="shared" si="0"/>
        <v>35500</v>
      </c>
      <c r="F20" s="5">
        <v>91285</v>
      </c>
      <c r="G20" s="5">
        <v>45642.5</v>
      </c>
    </row>
    <row r="21" spans="1:7" ht="21.75" customHeight="1">
      <c r="A21" s="49" t="s">
        <v>11</v>
      </c>
      <c r="B21" s="50"/>
      <c r="C21" s="13">
        <f>SUM(C10:C20)-C18</f>
        <v>8.5</v>
      </c>
      <c r="D21" s="4"/>
      <c r="E21" s="4">
        <f>SUM(E10:E20)</f>
        <v>598700</v>
      </c>
      <c r="F21" s="4"/>
      <c r="G21" s="4">
        <f>G20+G19+G18+G17+G16+G15+G14+G13+G11+G10</f>
        <v>824286</v>
      </c>
    </row>
    <row r="22" spans="1:7" ht="45" customHeight="1">
      <c r="A22" s="4" t="s">
        <v>18</v>
      </c>
      <c r="B22" s="10" t="s">
        <v>19</v>
      </c>
      <c r="C22" s="35">
        <v>12</v>
      </c>
      <c r="D22" s="42"/>
      <c r="E22" s="42">
        <f>E21+E17</f>
        <v>664900</v>
      </c>
      <c r="F22" s="42">
        <v>105080</v>
      </c>
      <c r="G22" s="42">
        <f>G23+G24+G27+G28</f>
        <v>1273395</v>
      </c>
    </row>
    <row r="23" spans="1:7" ht="21.75" customHeight="1">
      <c r="A23" s="5">
        <v>12</v>
      </c>
      <c r="B23" s="2" t="s">
        <v>98</v>
      </c>
      <c r="C23" s="40">
        <v>2.5</v>
      </c>
      <c r="D23" s="40"/>
      <c r="E23" s="40"/>
      <c r="F23" s="40">
        <v>88318</v>
      </c>
      <c r="G23" s="40">
        <v>220795</v>
      </c>
    </row>
    <row r="24" spans="1:7" ht="21" customHeight="1">
      <c r="A24" s="5">
        <v>13</v>
      </c>
      <c r="B24" s="2" t="s">
        <v>97</v>
      </c>
      <c r="C24" s="40">
        <v>3</v>
      </c>
      <c r="D24" s="40"/>
      <c r="E24" s="40"/>
      <c r="F24" s="40">
        <v>121000</v>
      </c>
      <c r="G24" s="40">
        <f aca="true" t="shared" si="2" ref="G24:G29">F24*C24</f>
        <v>363000</v>
      </c>
    </row>
    <row r="25" spans="1:7" ht="21.75" customHeight="1" hidden="1">
      <c r="A25" s="5">
        <v>11.1</v>
      </c>
      <c r="B25" s="2" t="s">
        <v>4</v>
      </c>
      <c r="C25" s="41"/>
      <c r="D25" s="40">
        <v>68000</v>
      </c>
      <c r="E25" s="40"/>
      <c r="F25" s="40">
        <v>74800</v>
      </c>
      <c r="G25" s="40">
        <f t="shared" si="2"/>
        <v>0</v>
      </c>
    </row>
    <row r="26" spans="1:7" ht="15.75" customHeight="1" hidden="1">
      <c r="A26" s="5">
        <v>11.2</v>
      </c>
      <c r="B26" s="2" t="s">
        <v>5</v>
      </c>
      <c r="C26" s="41"/>
      <c r="D26" s="40">
        <v>67100</v>
      </c>
      <c r="E26" s="40"/>
      <c r="F26" s="40"/>
      <c r="G26" s="40">
        <f t="shared" si="2"/>
        <v>0</v>
      </c>
    </row>
    <row r="27" spans="1:7" ht="15.75" customHeight="1">
      <c r="A27" s="5"/>
      <c r="B27" s="2" t="s">
        <v>131</v>
      </c>
      <c r="C27" s="43">
        <v>3.8</v>
      </c>
      <c r="D27" s="40"/>
      <c r="E27" s="40"/>
      <c r="F27" s="40">
        <v>109000</v>
      </c>
      <c r="G27" s="40">
        <f t="shared" si="2"/>
        <v>414200</v>
      </c>
    </row>
    <row r="28" spans="1:7" ht="21" customHeight="1">
      <c r="A28" s="5">
        <v>14</v>
      </c>
      <c r="B28" s="2" t="s">
        <v>102</v>
      </c>
      <c r="C28" s="44">
        <v>2.7</v>
      </c>
      <c r="D28" s="40">
        <v>67100</v>
      </c>
      <c r="E28" s="40">
        <f>D28*C28</f>
        <v>181170</v>
      </c>
      <c r="F28" s="40">
        <v>102000</v>
      </c>
      <c r="G28" s="40">
        <f t="shared" si="2"/>
        <v>275400</v>
      </c>
    </row>
    <row r="29" spans="1:7" ht="13.5" hidden="1">
      <c r="A29" s="5">
        <v>12</v>
      </c>
      <c r="B29" s="2" t="s">
        <v>21</v>
      </c>
      <c r="C29" s="12">
        <v>5</v>
      </c>
      <c r="D29" s="5">
        <v>71000</v>
      </c>
      <c r="E29" s="5">
        <f>D29*C29</f>
        <v>355000</v>
      </c>
      <c r="F29" s="5">
        <v>73826</v>
      </c>
      <c r="G29" s="5">
        <f t="shared" si="2"/>
        <v>369130</v>
      </c>
    </row>
    <row r="30" spans="1:7" ht="14.25" hidden="1">
      <c r="A30" s="49" t="s">
        <v>11</v>
      </c>
      <c r="B30" s="50"/>
      <c r="C30" s="11">
        <v>12</v>
      </c>
      <c r="D30" s="4"/>
      <c r="E30" s="4">
        <f>E29+E24</f>
        <v>355000</v>
      </c>
      <c r="F30" s="4"/>
      <c r="G30" s="4">
        <v>1228124</v>
      </c>
    </row>
    <row r="31" spans="1:7" ht="14.25">
      <c r="A31" s="49" t="s">
        <v>134</v>
      </c>
      <c r="B31" s="50"/>
      <c r="C31" s="13">
        <v>20.5</v>
      </c>
      <c r="D31" s="13">
        <f>D30+D21</f>
        <v>0</v>
      </c>
      <c r="E31" s="13">
        <f>E30+E21</f>
        <v>953700</v>
      </c>
      <c r="F31" s="13"/>
      <c r="G31" s="11">
        <f>G22+G21</f>
        <v>2097681</v>
      </c>
    </row>
    <row r="34" spans="1:6" ht="14.25" customHeight="1">
      <c r="A34" s="47" t="s">
        <v>67</v>
      </c>
      <c r="B34" s="47"/>
      <c r="C34" s="48" t="s">
        <v>68</v>
      </c>
      <c r="D34" s="48"/>
      <c r="E34" s="48"/>
      <c r="F34" s="48"/>
    </row>
  </sheetData>
  <sheetProtection/>
  <mergeCells count="10">
    <mergeCell ref="A31:B31"/>
    <mergeCell ref="C4:G4"/>
    <mergeCell ref="A34:B34"/>
    <mergeCell ref="C34:F34"/>
    <mergeCell ref="C1:G1"/>
    <mergeCell ref="C2:G2"/>
    <mergeCell ref="C3:G3"/>
    <mergeCell ref="A6:G6"/>
    <mergeCell ref="A21:B21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6.28125" style="3" hidden="1" customWidth="1"/>
    <col min="5" max="5" width="16.8515625" style="3" hidden="1" customWidth="1"/>
    <col min="6" max="6" width="17.57421875" style="3" customWidth="1"/>
    <col min="7" max="7" width="16.8515625" style="3" customWidth="1"/>
    <col min="8" max="16384" width="9.140625" style="1" customWidth="1"/>
  </cols>
  <sheetData>
    <row r="1" spans="3:7" ht="14.25" customHeight="1">
      <c r="C1" s="47" t="s">
        <v>122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139</v>
      </c>
      <c r="D3" s="47"/>
      <c r="E3" s="47"/>
      <c r="F3" s="47"/>
      <c r="G3" s="47"/>
    </row>
    <row r="5" spans="1:7" ht="56.25" customHeight="1">
      <c r="A5" s="47" t="s">
        <v>133</v>
      </c>
      <c r="B5" s="47"/>
      <c r="C5" s="47"/>
      <c r="D5" s="47"/>
      <c r="E5" s="47"/>
      <c r="F5" s="47"/>
      <c r="G5" s="47"/>
    </row>
    <row r="6" ht="21" customHeight="1"/>
    <row r="7" spans="1:7" ht="34.5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" customHeight="1">
      <c r="A8" s="4" t="s">
        <v>15</v>
      </c>
      <c r="B8" s="10" t="s">
        <v>16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90000</v>
      </c>
      <c r="E9" s="5">
        <f>D9*C9</f>
        <v>90000</v>
      </c>
      <c r="F9" s="5">
        <v>123000</v>
      </c>
      <c r="G9" s="5">
        <f>F9*C9</f>
        <v>123000</v>
      </c>
    </row>
    <row r="10" spans="1:7" ht="21.75" customHeight="1">
      <c r="A10" s="5">
        <v>2</v>
      </c>
      <c r="B10" s="2" t="s">
        <v>13</v>
      </c>
      <c r="C10" s="5">
        <v>1</v>
      </c>
      <c r="D10" s="5">
        <v>66200</v>
      </c>
      <c r="E10" s="5">
        <f>D10*C10</f>
        <v>66200</v>
      </c>
      <c r="F10" s="5">
        <v>88318</v>
      </c>
      <c r="G10" s="5">
        <f aca="true" t="shared" si="0" ref="G10:G16">F10*C10</f>
        <v>88318</v>
      </c>
    </row>
    <row r="11" spans="1:7" ht="21.75" customHeight="1">
      <c r="A11" s="5">
        <v>3</v>
      </c>
      <c r="B11" s="2" t="s">
        <v>8</v>
      </c>
      <c r="C11" s="5">
        <v>1</v>
      </c>
      <c r="D11" s="5">
        <v>66200</v>
      </c>
      <c r="E11" s="5">
        <f>D11*C11</f>
        <v>66200</v>
      </c>
      <c r="F11" s="5">
        <v>88318</v>
      </c>
      <c r="G11" s="5">
        <f t="shared" si="0"/>
        <v>88318</v>
      </c>
    </row>
    <row r="12" spans="1:7" ht="21.75" customHeight="1" hidden="1">
      <c r="A12" s="5">
        <v>4</v>
      </c>
      <c r="B12" s="2" t="s">
        <v>61</v>
      </c>
      <c r="C12" s="5">
        <f>C13+C14</f>
        <v>2</v>
      </c>
      <c r="D12" s="5"/>
      <c r="E12" s="5"/>
      <c r="F12" s="5"/>
      <c r="G12" s="5">
        <f>G13+G14</f>
        <v>179603</v>
      </c>
    </row>
    <row r="13" spans="1:7" ht="21.75" customHeight="1">
      <c r="A13" s="5">
        <v>4</v>
      </c>
      <c r="B13" s="2" t="s">
        <v>17</v>
      </c>
      <c r="C13" s="5">
        <v>1</v>
      </c>
      <c r="D13" s="5">
        <v>66200</v>
      </c>
      <c r="E13" s="5">
        <f>D13*C13</f>
        <v>66200</v>
      </c>
      <c r="F13" s="5">
        <v>88318</v>
      </c>
      <c r="G13" s="5">
        <f t="shared" si="0"/>
        <v>88318</v>
      </c>
    </row>
    <row r="14" spans="1:7" ht="21.75" customHeight="1">
      <c r="A14" s="5">
        <v>5</v>
      </c>
      <c r="B14" s="2" t="s">
        <v>17</v>
      </c>
      <c r="C14" s="5">
        <v>1</v>
      </c>
      <c r="D14" s="5">
        <v>71000</v>
      </c>
      <c r="E14" s="5">
        <f>D14*C14</f>
        <v>71000</v>
      </c>
      <c r="F14" s="5">
        <v>91285</v>
      </c>
      <c r="G14" s="5">
        <f t="shared" si="0"/>
        <v>91285</v>
      </c>
    </row>
    <row r="15" spans="1:7" ht="21.75" customHeight="1">
      <c r="A15" s="5">
        <v>6</v>
      </c>
      <c r="B15" s="2" t="s">
        <v>10</v>
      </c>
      <c r="C15" s="5">
        <v>1</v>
      </c>
      <c r="D15" s="5"/>
      <c r="E15" s="5"/>
      <c r="F15" s="5">
        <v>88318</v>
      </c>
      <c r="G15" s="5">
        <f>F15*C15</f>
        <v>88318</v>
      </c>
    </row>
    <row r="16" spans="1:7" ht="27" customHeight="1">
      <c r="A16" s="5">
        <v>7</v>
      </c>
      <c r="B16" s="2" t="s">
        <v>111</v>
      </c>
      <c r="C16" s="5">
        <v>0.5</v>
      </c>
      <c r="D16" s="5"/>
      <c r="E16" s="5"/>
      <c r="F16" s="5">
        <v>91285</v>
      </c>
      <c r="G16" s="5">
        <f t="shared" si="0"/>
        <v>45642.5</v>
      </c>
    </row>
    <row r="17" spans="1:7" ht="21.75" customHeight="1">
      <c r="A17" s="49" t="s">
        <v>11</v>
      </c>
      <c r="B17" s="50"/>
      <c r="C17" s="13">
        <f>C9+C10+C11+C12+C15+C16</f>
        <v>6.5</v>
      </c>
      <c r="D17" s="13">
        <f>D9+D10+D11+D12+D15+D16</f>
        <v>222400</v>
      </c>
      <c r="E17" s="13">
        <f>E9+E10+E11+E12+E15+E16</f>
        <v>222400</v>
      </c>
      <c r="F17" s="13"/>
      <c r="G17" s="13">
        <f>G9+G10+G11+G13+G14+G15+G16</f>
        <v>613199.5</v>
      </c>
    </row>
    <row r="18" spans="1:7" ht="29.25" customHeight="1">
      <c r="A18" s="4">
        <v>8</v>
      </c>
      <c r="B18" s="10" t="s">
        <v>126</v>
      </c>
      <c r="C18" s="13">
        <v>10</v>
      </c>
      <c r="D18" s="4"/>
      <c r="E18" s="4">
        <f>E17+E13</f>
        <v>288600</v>
      </c>
      <c r="F18" s="4"/>
      <c r="G18" s="4">
        <v>898015</v>
      </c>
    </row>
    <row r="19" spans="1:7" ht="21.75" customHeight="1" hidden="1">
      <c r="A19" s="5"/>
      <c r="B19" s="2"/>
      <c r="C19" s="21"/>
      <c r="D19" s="5"/>
      <c r="E19" s="5"/>
      <c r="F19" s="5"/>
      <c r="G19" s="4"/>
    </row>
    <row r="20" spans="1:7" ht="21.75" customHeight="1" hidden="1">
      <c r="A20" s="5">
        <v>9.1</v>
      </c>
      <c r="B20" s="2" t="s">
        <v>4</v>
      </c>
      <c r="C20" s="12"/>
      <c r="D20" s="5">
        <v>68000</v>
      </c>
      <c r="E20" s="5"/>
      <c r="F20" s="5"/>
      <c r="G20" s="5">
        <f>F20*C20</f>
        <v>0</v>
      </c>
    </row>
    <row r="21" spans="1:7" ht="21.75" customHeight="1" hidden="1">
      <c r="A21" s="5">
        <v>9.2</v>
      </c>
      <c r="B21" s="2" t="s">
        <v>5</v>
      </c>
      <c r="C21" s="12"/>
      <c r="D21" s="5">
        <v>67100</v>
      </c>
      <c r="E21" s="5"/>
      <c r="F21" s="5"/>
      <c r="G21" s="5">
        <f>F21*C21</f>
        <v>0</v>
      </c>
    </row>
    <row r="22" spans="1:7" ht="21.75" customHeight="1" hidden="1">
      <c r="A22" s="5">
        <v>9.3</v>
      </c>
      <c r="B22" s="2" t="s">
        <v>6</v>
      </c>
      <c r="C22" s="12"/>
      <c r="D22" s="5">
        <v>66200</v>
      </c>
      <c r="E22" s="5"/>
      <c r="F22" s="5"/>
      <c r="G22" s="5">
        <f>F22*C22</f>
        <v>0</v>
      </c>
    </row>
    <row r="23" spans="1:7" ht="24.75" customHeight="1" hidden="1">
      <c r="A23" s="5"/>
      <c r="B23" s="2"/>
      <c r="C23" s="21"/>
      <c r="D23" s="5"/>
      <c r="E23" s="5"/>
      <c r="F23" s="5"/>
      <c r="G23" s="5"/>
    </row>
    <row r="24" spans="1:7" ht="21.75" customHeight="1" hidden="1">
      <c r="A24" s="49"/>
      <c r="B24" s="50"/>
      <c r="C24" s="13"/>
      <c r="D24" s="4"/>
      <c r="E24" s="4"/>
      <c r="F24" s="4"/>
      <c r="G24" s="4"/>
    </row>
    <row r="25" spans="1:7" ht="21.75" customHeight="1">
      <c r="A25" s="49" t="s">
        <v>134</v>
      </c>
      <c r="B25" s="50"/>
      <c r="C25" s="46">
        <v>16.5</v>
      </c>
      <c r="D25" s="4"/>
      <c r="E25" s="4">
        <f>E24+E17</f>
        <v>222400</v>
      </c>
      <c r="F25" s="4"/>
      <c r="G25" s="23">
        <f>G17+G18</f>
        <v>1511214.5</v>
      </c>
    </row>
    <row r="29" spans="1:6" ht="14.25" customHeight="1">
      <c r="A29" s="47" t="s">
        <v>67</v>
      </c>
      <c r="B29" s="47"/>
      <c r="C29" s="48" t="s">
        <v>68</v>
      </c>
      <c r="D29" s="48"/>
      <c r="E29" s="48"/>
      <c r="F29" s="48"/>
    </row>
  </sheetData>
  <sheetProtection/>
  <mergeCells count="9">
    <mergeCell ref="A29:B29"/>
    <mergeCell ref="C29:F29"/>
    <mergeCell ref="C1:G1"/>
    <mergeCell ref="C2:G2"/>
    <mergeCell ref="C3:G3"/>
    <mergeCell ref="A5:G5"/>
    <mergeCell ref="A25:B25"/>
    <mergeCell ref="A17:B17"/>
    <mergeCell ref="A24:B24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7.00390625" style="9" hidden="1" customWidth="1"/>
    <col min="5" max="5" width="18.28125" style="9" hidden="1" customWidth="1"/>
    <col min="6" max="6" width="18.8515625" style="3" customWidth="1"/>
    <col min="7" max="7" width="19.8515625" style="3" customWidth="1"/>
    <col min="8" max="16384" width="9.140625" style="1" customWidth="1"/>
  </cols>
  <sheetData>
    <row r="1" spans="3:7" ht="14.25" customHeight="1">
      <c r="C1" s="47" t="s">
        <v>123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136</v>
      </c>
      <c r="D3" s="47"/>
      <c r="E3" s="47"/>
      <c r="F3" s="47"/>
      <c r="G3" s="47"/>
    </row>
    <row r="4" spans="4:5" ht="13.5">
      <c r="D4" s="3"/>
      <c r="E4" s="3"/>
    </row>
    <row r="5" spans="1:7" ht="49.5" customHeight="1">
      <c r="A5" s="47" t="s">
        <v>31</v>
      </c>
      <c r="B5" s="47"/>
      <c r="C5" s="47"/>
      <c r="D5" s="47"/>
      <c r="E5" s="47"/>
      <c r="F5" s="47"/>
      <c r="G5" s="4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80000</v>
      </c>
      <c r="E8" s="5">
        <f>C8*D8</f>
        <v>80000</v>
      </c>
      <c r="F8" s="26">
        <v>123000</v>
      </c>
      <c r="G8" s="26">
        <f>F8*C8</f>
        <v>123000</v>
      </c>
    </row>
    <row r="9" spans="1:7" ht="21.75" customHeight="1">
      <c r="A9" s="5">
        <v>2</v>
      </c>
      <c r="B9" s="2" t="s">
        <v>32</v>
      </c>
      <c r="C9" s="5">
        <v>1</v>
      </c>
      <c r="D9" s="5">
        <v>71000</v>
      </c>
      <c r="E9" s="5">
        <f aca="true" t="shared" si="0" ref="E9:E17">D9*C9</f>
        <v>71000</v>
      </c>
      <c r="F9" s="26">
        <v>91285</v>
      </c>
      <c r="G9" s="26">
        <f aca="true" t="shared" si="1" ref="G9:G20">F9*C9</f>
        <v>91285</v>
      </c>
    </row>
    <row r="10" spans="1:7" ht="21.75" customHeight="1">
      <c r="A10" s="5">
        <v>3</v>
      </c>
      <c r="B10" s="2" t="s">
        <v>13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33</v>
      </c>
      <c r="C11" s="5">
        <v>2</v>
      </c>
      <c r="D11" s="5">
        <v>71000</v>
      </c>
      <c r="E11" s="5">
        <f t="shared" si="0"/>
        <v>142000</v>
      </c>
      <c r="F11" s="26">
        <v>91285</v>
      </c>
      <c r="G11" s="26">
        <f t="shared" si="1"/>
        <v>182570</v>
      </c>
    </row>
    <row r="12" spans="1:7" ht="21.75" customHeight="1" hidden="1">
      <c r="A12" s="5">
        <v>5</v>
      </c>
      <c r="B12" s="20" t="s">
        <v>66</v>
      </c>
      <c r="C12" s="19">
        <f>C13+C14</f>
        <v>2</v>
      </c>
      <c r="D12" s="19"/>
      <c r="E12" s="19"/>
      <c r="F12" s="27"/>
      <c r="G12" s="27">
        <f>G13+G14</f>
        <v>179603</v>
      </c>
    </row>
    <row r="13" spans="1:7" ht="21.75" customHeight="1">
      <c r="A13" s="5">
        <v>5</v>
      </c>
      <c r="B13" s="2" t="s">
        <v>34</v>
      </c>
      <c r="C13" s="5">
        <v>1</v>
      </c>
      <c r="D13" s="5">
        <v>66200</v>
      </c>
      <c r="E13" s="5">
        <f t="shared" si="0"/>
        <v>66200</v>
      </c>
      <c r="F13" s="26">
        <v>88318</v>
      </c>
      <c r="G13" s="26">
        <f t="shared" si="1"/>
        <v>88318</v>
      </c>
    </row>
    <row r="14" spans="1:7" ht="21.75" customHeight="1">
      <c r="A14" s="5">
        <v>6</v>
      </c>
      <c r="B14" s="2" t="s">
        <v>34</v>
      </c>
      <c r="C14" s="5">
        <v>1</v>
      </c>
      <c r="D14" s="5">
        <v>71000</v>
      </c>
      <c r="E14" s="5">
        <f t="shared" si="0"/>
        <v>71000</v>
      </c>
      <c r="F14" s="26">
        <v>91285</v>
      </c>
      <c r="G14" s="26">
        <f t="shared" si="1"/>
        <v>91285</v>
      </c>
    </row>
    <row r="15" spans="1:7" ht="21.75" customHeight="1">
      <c r="A15" s="5">
        <v>7</v>
      </c>
      <c r="B15" s="2" t="s">
        <v>110</v>
      </c>
      <c r="C15" s="5">
        <v>1</v>
      </c>
      <c r="D15" s="5"/>
      <c r="E15" s="5"/>
      <c r="F15" s="26">
        <v>91285</v>
      </c>
      <c r="G15" s="26">
        <v>91285</v>
      </c>
    </row>
    <row r="16" spans="1:7" ht="21.75" customHeight="1">
      <c r="A16" s="5">
        <v>8</v>
      </c>
      <c r="B16" s="2" t="s">
        <v>35</v>
      </c>
      <c r="C16" s="5">
        <v>1</v>
      </c>
      <c r="D16" s="5">
        <v>71000</v>
      </c>
      <c r="E16" s="5">
        <f t="shared" si="0"/>
        <v>71000</v>
      </c>
      <c r="F16" s="26">
        <v>91285</v>
      </c>
      <c r="G16" s="26">
        <f t="shared" si="1"/>
        <v>91285</v>
      </c>
    </row>
    <row r="17" spans="1:7" ht="21.75" customHeight="1">
      <c r="A17" s="5">
        <v>9</v>
      </c>
      <c r="B17" s="2" t="s">
        <v>36</v>
      </c>
      <c r="C17" s="5">
        <v>3</v>
      </c>
      <c r="D17" s="5">
        <v>66200</v>
      </c>
      <c r="E17" s="5">
        <f t="shared" si="0"/>
        <v>198600</v>
      </c>
      <c r="F17" s="26">
        <v>91285</v>
      </c>
      <c r="G17" s="26">
        <f t="shared" si="1"/>
        <v>273855</v>
      </c>
    </row>
    <row r="18" spans="1:7" ht="21.75" customHeight="1">
      <c r="A18" s="5">
        <v>10</v>
      </c>
      <c r="B18" s="22" t="s">
        <v>107</v>
      </c>
      <c r="C18" s="5">
        <v>2</v>
      </c>
      <c r="D18" s="5"/>
      <c r="E18" s="5"/>
      <c r="F18" s="26">
        <v>91285</v>
      </c>
      <c r="G18" s="26">
        <f t="shared" si="1"/>
        <v>182570</v>
      </c>
    </row>
    <row r="19" spans="1:7" ht="21.75" customHeight="1">
      <c r="A19" s="5">
        <v>11</v>
      </c>
      <c r="B19" s="22" t="s">
        <v>108</v>
      </c>
      <c r="C19" s="5">
        <v>1</v>
      </c>
      <c r="D19" s="5"/>
      <c r="E19" s="5"/>
      <c r="F19" s="26">
        <v>91285</v>
      </c>
      <c r="G19" s="26">
        <f t="shared" si="1"/>
        <v>91285</v>
      </c>
    </row>
    <row r="20" spans="1:7" ht="32.25" customHeight="1">
      <c r="A20" s="5">
        <v>12</v>
      </c>
      <c r="B20" s="22" t="s">
        <v>96</v>
      </c>
      <c r="C20" s="5">
        <v>0.5</v>
      </c>
      <c r="D20" s="5"/>
      <c r="E20" s="5"/>
      <c r="F20" s="26">
        <v>91285</v>
      </c>
      <c r="G20" s="26">
        <f t="shared" si="1"/>
        <v>45642.5</v>
      </c>
    </row>
    <row r="21" spans="1:7" ht="21.75" customHeight="1">
      <c r="A21" s="5">
        <v>13</v>
      </c>
      <c r="B21" s="22" t="s">
        <v>9</v>
      </c>
      <c r="C21" s="5">
        <v>1</v>
      </c>
      <c r="D21" s="5"/>
      <c r="E21" s="5"/>
      <c r="F21" s="26">
        <v>91285</v>
      </c>
      <c r="G21" s="26">
        <f>F21*C21</f>
        <v>91285</v>
      </c>
    </row>
    <row r="22" spans="1:7" ht="30" customHeight="1">
      <c r="A22" s="49" t="s">
        <v>11</v>
      </c>
      <c r="B22" s="50"/>
      <c r="C22" s="4">
        <f>C8+C9+C10+C11+C13+C14+C15+C16+C17+C18+C19+C20+C21</f>
        <v>16.5</v>
      </c>
      <c r="D22" s="4">
        <f>D8+D9+D10+D11+D12+D16+D17+D18+D20+D21</f>
        <v>359200</v>
      </c>
      <c r="E22" s="4">
        <f>E8+E9+E10+E11+E12+E16+E17+E18+E20+E21</f>
        <v>562600</v>
      </c>
      <c r="F22" s="17"/>
      <c r="G22" s="17">
        <f>G8+G9+G10+G11+G13+G14+G15+G16+G17+G18+G19+G20+G21</f>
        <v>1534950.5</v>
      </c>
    </row>
    <row r="28" spans="1:6" ht="14.25" customHeight="1">
      <c r="A28" s="47" t="s">
        <v>67</v>
      </c>
      <c r="B28" s="47"/>
      <c r="C28" s="48" t="s">
        <v>68</v>
      </c>
      <c r="D28" s="48"/>
      <c r="E28" s="48"/>
      <c r="F28" s="48"/>
    </row>
  </sheetData>
  <sheetProtection/>
  <mergeCells count="7">
    <mergeCell ref="A5:G5"/>
    <mergeCell ref="A22:B22"/>
    <mergeCell ref="C1:G1"/>
    <mergeCell ref="C2:G2"/>
    <mergeCell ref="C3:G3"/>
    <mergeCell ref="A28:B28"/>
    <mergeCell ref="C28:F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6.140625" style="3" hidden="1" customWidth="1"/>
    <col min="5" max="5" width="17.8515625" style="3" hidden="1" customWidth="1"/>
    <col min="6" max="6" width="17.7109375" style="3" customWidth="1"/>
    <col min="7" max="7" width="19.57421875" style="3" customWidth="1"/>
    <col min="8" max="16384" width="9.140625" style="1" customWidth="1"/>
  </cols>
  <sheetData>
    <row r="1" spans="3:7" ht="14.25" customHeight="1">
      <c r="C1" s="47" t="s">
        <v>124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140</v>
      </c>
      <c r="D3" s="47"/>
      <c r="E3" s="47"/>
      <c r="F3" s="47"/>
      <c r="G3" s="47"/>
    </row>
    <row r="4" spans="1:7" ht="43.5" customHeight="1">
      <c r="A4" s="47" t="s">
        <v>125</v>
      </c>
      <c r="B4" s="47"/>
      <c r="C4" s="47"/>
      <c r="D4" s="47"/>
      <c r="E4" s="47"/>
      <c r="F4" s="47"/>
      <c r="G4" s="47"/>
    </row>
    <row r="6" spans="1:7" ht="30" customHeight="1">
      <c r="A6" s="8" t="s">
        <v>0</v>
      </c>
      <c r="B6" s="8" t="s">
        <v>1</v>
      </c>
      <c r="C6" s="8" t="s">
        <v>2</v>
      </c>
      <c r="D6" s="7" t="s">
        <v>12</v>
      </c>
      <c r="E6" s="4" t="s">
        <v>14</v>
      </c>
      <c r="F6" s="16" t="s">
        <v>12</v>
      </c>
      <c r="G6" s="4" t="s">
        <v>14</v>
      </c>
    </row>
    <row r="7" spans="1:7" ht="21" customHeight="1">
      <c r="A7" s="5">
        <v>1</v>
      </c>
      <c r="B7" s="2" t="s">
        <v>3</v>
      </c>
      <c r="C7" s="5">
        <v>1</v>
      </c>
      <c r="D7" s="5">
        <v>80000</v>
      </c>
      <c r="E7" s="5">
        <f>C7*D7</f>
        <v>80000</v>
      </c>
      <c r="F7" s="26">
        <v>123000</v>
      </c>
      <c r="G7" s="26">
        <f>F7*C7</f>
        <v>123000</v>
      </c>
    </row>
    <row r="8" spans="1:7" ht="33.75" customHeight="1">
      <c r="A8" s="5">
        <v>2</v>
      </c>
      <c r="B8" s="2" t="s">
        <v>55</v>
      </c>
      <c r="C8" s="5">
        <v>1</v>
      </c>
      <c r="D8" s="5">
        <v>66200</v>
      </c>
      <c r="E8" s="5">
        <f aca="true" t="shared" si="0" ref="E8:E24">D8*C8</f>
        <v>66200</v>
      </c>
      <c r="F8" s="26">
        <v>88318</v>
      </c>
      <c r="G8" s="26">
        <f aca="true" t="shared" si="1" ref="G8:G24">F8*C8</f>
        <v>88318</v>
      </c>
    </row>
    <row r="9" spans="1:7" ht="21.75" customHeight="1" hidden="1">
      <c r="A9" s="5">
        <v>3</v>
      </c>
      <c r="B9" s="2"/>
      <c r="C9" s="5"/>
      <c r="D9" s="5">
        <f>D11+D12+D13</f>
        <v>203400</v>
      </c>
      <c r="E9" s="5">
        <f>E11+E12+E13</f>
        <v>269600</v>
      </c>
      <c r="F9" s="26"/>
      <c r="G9" s="26"/>
    </row>
    <row r="10" spans="1:7" ht="21.75" customHeight="1" hidden="1">
      <c r="A10" s="5"/>
      <c r="B10" s="2" t="s">
        <v>40</v>
      </c>
      <c r="C10" s="5"/>
      <c r="D10" s="5"/>
      <c r="E10" s="5"/>
      <c r="F10" s="26"/>
      <c r="G10" s="26"/>
    </row>
    <row r="11" spans="1:7" ht="21" customHeight="1">
      <c r="A11" s="5">
        <v>3</v>
      </c>
      <c r="B11" s="2" t="s">
        <v>41</v>
      </c>
      <c r="C11" s="5">
        <v>1</v>
      </c>
      <c r="D11" s="5">
        <v>71000</v>
      </c>
      <c r="E11" s="5">
        <f t="shared" si="0"/>
        <v>71000</v>
      </c>
      <c r="F11" s="26">
        <v>91285</v>
      </c>
      <c r="G11" s="26">
        <f t="shared" si="1"/>
        <v>91285</v>
      </c>
    </row>
    <row r="12" spans="1:7" ht="21" customHeight="1">
      <c r="A12" s="5">
        <v>4</v>
      </c>
      <c r="B12" s="2" t="s">
        <v>40</v>
      </c>
      <c r="C12" s="5">
        <v>1</v>
      </c>
      <c r="D12" s="5">
        <v>66200</v>
      </c>
      <c r="E12" s="5">
        <f t="shared" si="0"/>
        <v>66200</v>
      </c>
      <c r="F12" s="26">
        <v>91285</v>
      </c>
      <c r="G12" s="26">
        <f t="shared" si="1"/>
        <v>91285</v>
      </c>
    </row>
    <row r="13" spans="1:7" ht="21" customHeight="1">
      <c r="A13" s="5">
        <v>5</v>
      </c>
      <c r="B13" s="2" t="s">
        <v>17</v>
      </c>
      <c r="C13" s="5">
        <v>2</v>
      </c>
      <c r="D13" s="5">
        <v>66200</v>
      </c>
      <c r="E13" s="5">
        <f t="shared" si="0"/>
        <v>132400</v>
      </c>
      <c r="F13" s="26">
        <v>88318</v>
      </c>
      <c r="G13" s="26">
        <f t="shared" si="1"/>
        <v>176636</v>
      </c>
    </row>
    <row r="14" spans="1:7" ht="21" customHeight="1">
      <c r="A14" s="5">
        <v>6</v>
      </c>
      <c r="B14" s="2" t="s">
        <v>10</v>
      </c>
      <c r="C14" s="5">
        <v>1</v>
      </c>
      <c r="D14" s="5"/>
      <c r="E14" s="5"/>
      <c r="F14" s="26">
        <v>91285</v>
      </c>
      <c r="G14" s="26">
        <v>91285</v>
      </c>
    </row>
    <row r="15" spans="1:7" ht="21" customHeight="1">
      <c r="A15" s="5">
        <v>7</v>
      </c>
      <c r="B15" s="2" t="s">
        <v>10</v>
      </c>
      <c r="C15" s="5">
        <v>1</v>
      </c>
      <c r="D15" s="5">
        <v>66200</v>
      </c>
      <c r="E15" s="5">
        <f t="shared" si="0"/>
        <v>66200</v>
      </c>
      <c r="F15" s="26">
        <v>88318</v>
      </c>
      <c r="G15" s="26">
        <f t="shared" si="1"/>
        <v>88318</v>
      </c>
    </row>
    <row r="16" spans="1:7" ht="21" customHeight="1">
      <c r="A16" s="5"/>
      <c r="B16" s="10" t="s">
        <v>11</v>
      </c>
      <c r="C16" s="4">
        <v>8</v>
      </c>
      <c r="D16" s="4"/>
      <c r="E16" s="4"/>
      <c r="F16" s="17"/>
      <c r="G16" s="17">
        <f>G15+G14+G13+G12+G11+G8+G7</f>
        <v>750127</v>
      </c>
    </row>
    <row r="17" spans="1:7" ht="21" customHeight="1">
      <c r="A17" s="5">
        <v>7</v>
      </c>
      <c r="B17" s="33" t="s">
        <v>42</v>
      </c>
      <c r="C17" s="32">
        <v>14</v>
      </c>
      <c r="D17" s="5" t="e">
        <f>D18+D19+D20+D22+D23+D24</f>
        <v>#REF!</v>
      </c>
      <c r="E17" s="5" t="e">
        <f>E18+E19+E20+E22+E23+E24</f>
        <v>#REF!</v>
      </c>
      <c r="F17" s="26"/>
      <c r="G17" s="17"/>
    </row>
    <row r="18" spans="1:7" ht="21" customHeight="1">
      <c r="A18" s="45">
        <v>7.1</v>
      </c>
      <c r="B18" s="2" t="s">
        <v>37</v>
      </c>
      <c r="C18" s="5">
        <v>1</v>
      </c>
      <c r="D18" s="5">
        <v>71000</v>
      </c>
      <c r="E18" s="5">
        <f t="shared" si="0"/>
        <v>71000</v>
      </c>
      <c r="F18" s="26">
        <v>91285</v>
      </c>
      <c r="G18" s="26">
        <f t="shared" si="1"/>
        <v>91285</v>
      </c>
    </row>
    <row r="19" spans="1:7" ht="20.25" customHeight="1">
      <c r="A19" s="5">
        <v>7.2</v>
      </c>
      <c r="B19" s="2" t="s">
        <v>39</v>
      </c>
      <c r="C19" s="5">
        <v>1</v>
      </c>
      <c r="D19" s="5">
        <v>66200</v>
      </c>
      <c r="E19" s="5">
        <f t="shared" si="0"/>
        <v>66200</v>
      </c>
      <c r="F19" s="26">
        <v>88318</v>
      </c>
      <c r="G19" s="26">
        <f t="shared" si="1"/>
        <v>88318</v>
      </c>
    </row>
    <row r="20" spans="1:7" ht="0.75" customHeight="1" hidden="1">
      <c r="A20" s="5"/>
      <c r="B20" s="2" t="s">
        <v>60</v>
      </c>
      <c r="C20" s="5" t="e">
        <f>#REF!+C21</f>
        <v>#REF!</v>
      </c>
      <c r="D20" s="5" t="e">
        <f>#REF!+D21</f>
        <v>#REF!</v>
      </c>
      <c r="E20" s="5" t="e">
        <f>#REF!+E21</f>
        <v>#REF!</v>
      </c>
      <c r="F20" s="26"/>
      <c r="G20" s="26" t="e">
        <f>#REF!+G21</f>
        <v>#REF!</v>
      </c>
    </row>
    <row r="21" spans="1:7" ht="21" customHeight="1">
      <c r="A21" s="5">
        <v>7.3</v>
      </c>
      <c r="B21" s="2" t="s">
        <v>7</v>
      </c>
      <c r="C21" s="5">
        <v>2</v>
      </c>
      <c r="D21" s="5">
        <v>71000</v>
      </c>
      <c r="E21" s="5">
        <f t="shared" si="0"/>
        <v>142000</v>
      </c>
      <c r="F21" s="26">
        <v>91285</v>
      </c>
      <c r="G21" s="26">
        <f t="shared" si="1"/>
        <v>182570</v>
      </c>
    </row>
    <row r="22" spans="1:7" ht="21" customHeight="1">
      <c r="A22" s="5">
        <v>7.4</v>
      </c>
      <c r="B22" s="2" t="s">
        <v>43</v>
      </c>
      <c r="C22" s="5">
        <v>2</v>
      </c>
      <c r="D22" s="5">
        <v>66200</v>
      </c>
      <c r="E22" s="5">
        <f t="shared" si="0"/>
        <v>132400</v>
      </c>
      <c r="F22" s="26">
        <v>91285</v>
      </c>
      <c r="G22" s="26">
        <f t="shared" si="1"/>
        <v>182570</v>
      </c>
    </row>
    <row r="23" spans="1:7" ht="21" customHeight="1">
      <c r="A23" s="5">
        <v>7.5</v>
      </c>
      <c r="B23" s="2" t="s">
        <v>38</v>
      </c>
      <c r="C23" s="5">
        <v>7</v>
      </c>
      <c r="D23" s="5">
        <v>66200</v>
      </c>
      <c r="E23" s="5">
        <f t="shared" si="0"/>
        <v>463400</v>
      </c>
      <c r="F23" s="26">
        <v>91285</v>
      </c>
      <c r="G23" s="26">
        <f t="shared" si="1"/>
        <v>638995</v>
      </c>
    </row>
    <row r="24" spans="1:7" ht="21" customHeight="1">
      <c r="A24" s="5">
        <v>7.6</v>
      </c>
      <c r="B24" s="2" t="s">
        <v>44</v>
      </c>
      <c r="C24" s="5">
        <v>1</v>
      </c>
      <c r="D24" s="5">
        <v>71000</v>
      </c>
      <c r="E24" s="5">
        <f t="shared" si="0"/>
        <v>71000</v>
      </c>
      <c r="F24" s="26">
        <v>91285</v>
      </c>
      <c r="G24" s="26">
        <f t="shared" si="1"/>
        <v>91285</v>
      </c>
    </row>
    <row r="25" spans="1:7" ht="30" customHeight="1">
      <c r="A25" s="49" t="s">
        <v>11</v>
      </c>
      <c r="B25" s="50"/>
      <c r="C25" s="4">
        <v>22</v>
      </c>
      <c r="D25" s="4" t="e">
        <f>D7+D8+D9+D15+D17</f>
        <v>#REF!</v>
      </c>
      <c r="E25" s="4" t="e">
        <f>E7+E8+E9+E15+E17</f>
        <v>#REF!</v>
      </c>
      <c r="F25" s="17"/>
      <c r="G25" s="17">
        <v>1983579</v>
      </c>
    </row>
    <row r="30" spans="1:6" ht="14.25" customHeight="1">
      <c r="A30" s="47" t="s">
        <v>67</v>
      </c>
      <c r="B30" s="47"/>
      <c r="C30" s="48" t="s">
        <v>68</v>
      </c>
      <c r="D30" s="48"/>
      <c r="E30" s="48"/>
      <c r="F30" s="48"/>
    </row>
  </sheetData>
  <sheetProtection/>
  <mergeCells count="7">
    <mergeCell ref="A4:G4"/>
    <mergeCell ref="A25:B25"/>
    <mergeCell ref="C2:G2"/>
    <mergeCell ref="C1:G1"/>
    <mergeCell ref="C3:G3"/>
    <mergeCell ref="C30:F30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24" customWidth="1"/>
    <col min="2" max="2" width="37.8515625" style="25" customWidth="1"/>
    <col min="3" max="3" width="14.7109375" style="25" customWidth="1"/>
    <col min="4" max="4" width="15.8515625" style="24" hidden="1" customWidth="1"/>
    <col min="5" max="5" width="18.00390625" style="24" hidden="1" customWidth="1"/>
    <col min="6" max="6" width="14.57421875" style="24" customWidth="1"/>
    <col min="7" max="7" width="14.7109375" style="24" customWidth="1"/>
    <col min="8" max="16384" width="9.140625" style="25" customWidth="1"/>
  </cols>
  <sheetData>
    <row r="1" spans="3:7" ht="14.25" customHeight="1">
      <c r="C1" s="53" t="s">
        <v>127</v>
      </c>
      <c r="D1" s="53"/>
      <c r="E1" s="53"/>
      <c r="F1" s="53"/>
      <c r="G1" s="53"/>
    </row>
    <row r="2" spans="1:7" ht="14.25" customHeight="1">
      <c r="A2" s="3"/>
      <c r="B2" s="1"/>
      <c r="C2" s="53" t="s">
        <v>69</v>
      </c>
      <c r="D2" s="53"/>
      <c r="E2" s="53"/>
      <c r="F2" s="53"/>
      <c r="G2" s="53"/>
    </row>
    <row r="3" spans="1:7" ht="14.25" customHeight="1">
      <c r="A3" s="3"/>
      <c r="B3" s="1"/>
      <c r="C3" s="53" t="s">
        <v>141</v>
      </c>
      <c r="D3" s="53"/>
      <c r="E3" s="53"/>
      <c r="F3" s="53"/>
      <c r="G3" s="53"/>
    </row>
    <row r="4" spans="1:7" ht="47.25" customHeight="1">
      <c r="A4" s="54" t="s">
        <v>132</v>
      </c>
      <c r="B4" s="54"/>
      <c r="C4" s="54"/>
      <c r="D4" s="54"/>
      <c r="E4" s="54"/>
      <c r="F4" s="54"/>
      <c r="G4" s="54"/>
    </row>
    <row r="5" spans="1:7" ht="28.5" customHeight="1">
      <c r="A5" s="8" t="s">
        <v>0</v>
      </c>
      <c r="B5" s="8" t="s">
        <v>1</v>
      </c>
      <c r="C5" s="8" t="s">
        <v>2</v>
      </c>
      <c r="D5" s="7" t="s">
        <v>12</v>
      </c>
      <c r="E5" s="4" t="s">
        <v>14</v>
      </c>
      <c r="F5" s="16" t="s">
        <v>12</v>
      </c>
      <c r="G5" s="4" t="s">
        <v>58</v>
      </c>
    </row>
    <row r="6" spans="1:7" ht="18.75" customHeight="1">
      <c r="A6" s="5">
        <v>1</v>
      </c>
      <c r="B6" s="2" t="s">
        <v>3</v>
      </c>
      <c r="C6" s="5">
        <v>1</v>
      </c>
      <c r="D6" s="5">
        <v>85000</v>
      </c>
      <c r="E6" s="5">
        <f>D6*C6</f>
        <v>85000</v>
      </c>
      <c r="F6" s="26">
        <v>153000</v>
      </c>
      <c r="G6" s="26">
        <f aca="true" t="shared" si="0" ref="G6:G13">F6*C6</f>
        <v>153000</v>
      </c>
    </row>
    <row r="7" spans="1:7" ht="18.75" customHeight="1">
      <c r="A7" s="5">
        <v>2</v>
      </c>
      <c r="B7" s="2" t="s">
        <v>109</v>
      </c>
      <c r="C7" s="5">
        <v>1</v>
      </c>
      <c r="D7" s="5">
        <v>70000</v>
      </c>
      <c r="E7" s="5">
        <f aca="true" t="shared" si="1" ref="E7:E44">D7*C7</f>
        <v>70000</v>
      </c>
      <c r="F7" s="26">
        <v>133000</v>
      </c>
      <c r="G7" s="26">
        <f t="shared" si="0"/>
        <v>133000</v>
      </c>
    </row>
    <row r="8" spans="1:7" ht="18.75" customHeight="1">
      <c r="A8" s="5">
        <v>3</v>
      </c>
      <c r="B8" s="2" t="s">
        <v>13</v>
      </c>
      <c r="C8" s="5">
        <v>1</v>
      </c>
      <c r="D8" s="5">
        <v>66200</v>
      </c>
      <c r="E8" s="5">
        <f t="shared" si="1"/>
        <v>66200</v>
      </c>
      <c r="F8" s="26">
        <v>91285</v>
      </c>
      <c r="G8" s="26">
        <f t="shared" si="0"/>
        <v>91285</v>
      </c>
    </row>
    <row r="9" spans="1:7" ht="18.75" customHeight="1">
      <c r="A9" s="5">
        <v>4</v>
      </c>
      <c r="B9" s="2" t="s">
        <v>88</v>
      </c>
      <c r="C9" s="5">
        <v>1</v>
      </c>
      <c r="D9" s="5" t="e">
        <f>#REF!+#REF!</f>
        <v>#REF!</v>
      </c>
      <c r="E9" s="5" t="e">
        <f>#REF!+#REF!</f>
        <v>#REF!</v>
      </c>
      <c r="F9" s="26">
        <v>91285</v>
      </c>
      <c r="G9" s="26">
        <f t="shared" si="0"/>
        <v>91285</v>
      </c>
    </row>
    <row r="10" spans="1:7" ht="18.75" customHeight="1">
      <c r="A10" s="5">
        <v>5</v>
      </c>
      <c r="B10" s="2" t="s">
        <v>77</v>
      </c>
      <c r="C10" s="5">
        <v>1</v>
      </c>
      <c r="D10" s="5"/>
      <c r="E10" s="5"/>
      <c r="F10" s="26">
        <v>91285</v>
      </c>
      <c r="G10" s="26">
        <f t="shared" si="0"/>
        <v>91285</v>
      </c>
    </row>
    <row r="11" spans="1:7" ht="18.75" customHeight="1">
      <c r="A11" s="5">
        <v>6</v>
      </c>
      <c r="B11" s="2" t="s">
        <v>87</v>
      </c>
      <c r="C11" s="5">
        <v>1</v>
      </c>
      <c r="D11" s="5"/>
      <c r="E11" s="5"/>
      <c r="F11" s="26">
        <v>91285</v>
      </c>
      <c r="G11" s="26">
        <f t="shared" si="0"/>
        <v>91285</v>
      </c>
    </row>
    <row r="12" spans="1:7" ht="18.75" customHeight="1">
      <c r="A12" s="5">
        <v>7</v>
      </c>
      <c r="B12" s="2" t="s">
        <v>70</v>
      </c>
      <c r="C12" s="5">
        <v>1</v>
      </c>
      <c r="D12" s="5"/>
      <c r="E12" s="5"/>
      <c r="F12" s="26">
        <v>91285</v>
      </c>
      <c r="G12" s="26">
        <f t="shared" si="0"/>
        <v>91285</v>
      </c>
    </row>
    <row r="13" spans="1:7" ht="18.75" customHeight="1">
      <c r="A13" s="5">
        <v>8</v>
      </c>
      <c r="B13" s="2" t="s">
        <v>45</v>
      </c>
      <c r="C13" s="5">
        <v>1</v>
      </c>
      <c r="D13" s="5">
        <v>71000</v>
      </c>
      <c r="E13" s="5">
        <f t="shared" si="1"/>
        <v>71000</v>
      </c>
      <c r="F13" s="26">
        <v>91285</v>
      </c>
      <c r="G13" s="26">
        <f t="shared" si="0"/>
        <v>91285</v>
      </c>
    </row>
    <row r="14" spans="1:7" ht="26.25" customHeight="1">
      <c r="A14" s="5">
        <v>9</v>
      </c>
      <c r="B14" s="2" t="s">
        <v>46</v>
      </c>
      <c r="C14" s="5">
        <v>1</v>
      </c>
      <c r="D14" s="5">
        <v>71000</v>
      </c>
      <c r="E14" s="5">
        <f t="shared" si="1"/>
        <v>71000</v>
      </c>
      <c r="F14" s="26">
        <v>91285</v>
      </c>
      <c r="G14" s="26">
        <f aca="true" t="shared" si="2" ref="G14:G55">F14*C14</f>
        <v>91285</v>
      </c>
    </row>
    <row r="15" spans="1:7" ht="17.25" customHeight="1" hidden="1">
      <c r="A15" s="5">
        <v>10</v>
      </c>
      <c r="B15" s="2" t="s">
        <v>92</v>
      </c>
      <c r="C15" s="5">
        <f>C16+C17</f>
        <v>6</v>
      </c>
      <c r="D15" s="5">
        <v>66200</v>
      </c>
      <c r="E15" s="5">
        <f t="shared" si="1"/>
        <v>397200</v>
      </c>
      <c r="F15" s="26"/>
      <c r="G15" s="26">
        <f>G16+G17</f>
        <v>535842</v>
      </c>
    </row>
    <row r="16" spans="1:7" ht="17.25" customHeight="1">
      <c r="A16" s="5">
        <v>10</v>
      </c>
      <c r="B16" s="2" t="s">
        <v>23</v>
      </c>
      <c r="C16" s="5">
        <v>4</v>
      </c>
      <c r="D16" s="5"/>
      <c r="E16" s="5"/>
      <c r="F16" s="26">
        <v>88318</v>
      </c>
      <c r="G16" s="26">
        <f t="shared" si="2"/>
        <v>353272</v>
      </c>
    </row>
    <row r="17" spans="1:7" ht="16.5" customHeight="1">
      <c r="A17" s="5">
        <v>11</v>
      </c>
      <c r="B17" s="2" t="s">
        <v>23</v>
      </c>
      <c r="C17" s="5">
        <v>2</v>
      </c>
      <c r="D17" s="5"/>
      <c r="E17" s="5"/>
      <c r="F17" s="26">
        <v>91285</v>
      </c>
      <c r="G17" s="26">
        <f t="shared" si="2"/>
        <v>182570</v>
      </c>
    </row>
    <row r="18" spans="1:7" ht="17.25" customHeight="1" hidden="1">
      <c r="A18" s="5"/>
      <c r="B18" s="2" t="s">
        <v>78</v>
      </c>
      <c r="C18" s="5">
        <f>C19+C20</f>
        <v>11</v>
      </c>
      <c r="D18" s="5">
        <v>66200</v>
      </c>
      <c r="E18" s="5">
        <f t="shared" si="1"/>
        <v>728200</v>
      </c>
      <c r="F18" s="26"/>
      <c r="G18" s="26">
        <f>G19+G20</f>
        <v>998201</v>
      </c>
    </row>
    <row r="19" spans="1:7" ht="17.25" customHeight="1">
      <c r="A19" s="5">
        <v>12</v>
      </c>
      <c r="B19" s="2" t="s">
        <v>78</v>
      </c>
      <c r="C19" s="5">
        <v>2</v>
      </c>
      <c r="D19" s="5"/>
      <c r="E19" s="5"/>
      <c r="F19" s="26">
        <v>88318</v>
      </c>
      <c r="G19" s="26">
        <f t="shared" si="2"/>
        <v>176636</v>
      </c>
    </row>
    <row r="20" spans="1:7" ht="17.25" customHeight="1">
      <c r="A20" s="5">
        <v>13</v>
      </c>
      <c r="B20" s="2" t="s">
        <v>78</v>
      </c>
      <c r="C20" s="5">
        <v>9</v>
      </c>
      <c r="D20" s="5"/>
      <c r="E20" s="5"/>
      <c r="F20" s="26">
        <v>91285</v>
      </c>
      <c r="G20" s="26">
        <f t="shared" si="2"/>
        <v>821565</v>
      </c>
    </row>
    <row r="21" spans="1:7" ht="17.25" customHeight="1">
      <c r="A21" s="5">
        <v>14</v>
      </c>
      <c r="B21" s="2" t="s">
        <v>48</v>
      </c>
      <c r="C21" s="5">
        <v>1</v>
      </c>
      <c r="D21" s="5">
        <v>71000</v>
      </c>
      <c r="E21" s="5">
        <f t="shared" si="1"/>
        <v>71000</v>
      </c>
      <c r="F21" s="26">
        <v>91285</v>
      </c>
      <c r="G21" s="26">
        <f t="shared" si="2"/>
        <v>91285</v>
      </c>
    </row>
    <row r="22" spans="1:7" ht="17.25" customHeight="1">
      <c r="A22" s="5">
        <v>15</v>
      </c>
      <c r="B22" s="2" t="s">
        <v>49</v>
      </c>
      <c r="C22" s="5">
        <v>1</v>
      </c>
      <c r="D22" s="5">
        <v>66200</v>
      </c>
      <c r="E22" s="5">
        <f t="shared" si="1"/>
        <v>66200</v>
      </c>
      <c r="F22" s="26">
        <v>91285</v>
      </c>
      <c r="G22" s="26">
        <f t="shared" si="2"/>
        <v>91285</v>
      </c>
    </row>
    <row r="23" spans="1:7" ht="17.25" customHeight="1">
      <c r="A23" s="5">
        <v>16</v>
      </c>
      <c r="B23" s="2" t="s">
        <v>50</v>
      </c>
      <c r="C23" s="5">
        <v>1</v>
      </c>
      <c r="D23" s="5">
        <v>66200</v>
      </c>
      <c r="E23" s="5">
        <f t="shared" si="1"/>
        <v>66200</v>
      </c>
      <c r="F23" s="26">
        <v>91285</v>
      </c>
      <c r="G23" s="26">
        <f t="shared" si="2"/>
        <v>91285</v>
      </c>
    </row>
    <row r="24" spans="1:7" ht="17.25" customHeight="1">
      <c r="A24" s="5">
        <v>17</v>
      </c>
      <c r="B24" s="2" t="s">
        <v>51</v>
      </c>
      <c r="C24" s="5">
        <v>2</v>
      </c>
      <c r="D24" s="5">
        <v>71000</v>
      </c>
      <c r="E24" s="5">
        <f t="shared" si="1"/>
        <v>142000</v>
      </c>
      <c r="F24" s="26">
        <v>91285</v>
      </c>
      <c r="G24" s="26">
        <f t="shared" si="2"/>
        <v>182570</v>
      </c>
    </row>
    <row r="25" spans="1:7" ht="17.25" customHeight="1">
      <c r="A25" s="5">
        <v>18</v>
      </c>
      <c r="B25" s="2" t="s">
        <v>8</v>
      </c>
      <c r="C25" s="5">
        <v>1</v>
      </c>
      <c r="D25" s="5">
        <v>66200</v>
      </c>
      <c r="E25" s="5">
        <f t="shared" si="1"/>
        <v>66200</v>
      </c>
      <c r="F25" s="26">
        <v>88318</v>
      </c>
      <c r="G25" s="26">
        <f t="shared" si="2"/>
        <v>88318</v>
      </c>
    </row>
    <row r="26" spans="1:7" ht="17.25" customHeight="1">
      <c r="A26" s="5">
        <v>19</v>
      </c>
      <c r="B26" s="2" t="s">
        <v>52</v>
      </c>
      <c r="C26" s="5">
        <v>1</v>
      </c>
      <c r="D26" s="5">
        <v>71000</v>
      </c>
      <c r="E26" s="5">
        <f t="shared" si="1"/>
        <v>71000</v>
      </c>
      <c r="F26" s="26">
        <v>91285</v>
      </c>
      <c r="G26" s="26">
        <f t="shared" si="2"/>
        <v>91285</v>
      </c>
    </row>
    <row r="27" spans="1:7" ht="17.25" customHeight="1">
      <c r="A27" s="5">
        <v>20</v>
      </c>
      <c r="B27" s="2" t="s">
        <v>7</v>
      </c>
      <c r="C27" s="5">
        <v>1</v>
      </c>
      <c r="D27" s="5">
        <v>66200</v>
      </c>
      <c r="E27" s="5">
        <f t="shared" si="1"/>
        <v>66200</v>
      </c>
      <c r="F27" s="26">
        <v>88318</v>
      </c>
      <c r="G27" s="26">
        <f t="shared" si="2"/>
        <v>88318</v>
      </c>
    </row>
    <row r="28" spans="1:7" ht="16.5" customHeight="1">
      <c r="A28" s="5">
        <v>21</v>
      </c>
      <c r="B28" s="2" t="s">
        <v>79</v>
      </c>
      <c r="C28" s="5">
        <v>1</v>
      </c>
      <c r="D28" s="5">
        <v>66200</v>
      </c>
      <c r="E28" s="5">
        <f t="shared" si="1"/>
        <v>66200</v>
      </c>
      <c r="F28" s="26">
        <v>91285</v>
      </c>
      <c r="G28" s="26">
        <f t="shared" si="2"/>
        <v>91285</v>
      </c>
    </row>
    <row r="29" spans="1:7" ht="17.25" customHeight="1" hidden="1">
      <c r="A29" s="5"/>
      <c r="B29" s="2" t="s">
        <v>38</v>
      </c>
      <c r="C29" s="5">
        <f>C30+C31</f>
        <v>2</v>
      </c>
      <c r="D29" s="5">
        <f>D30+D31</f>
        <v>137200</v>
      </c>
      <c r="E29" s="5">
        <f>E30+E31</f>
        <v>137200</v>
      </c>
      <c r="F29" s="26"/>
      <c r="G29" s="26">
        <f>G30+G31</f>
        <v>179603</v>
      </c>
    </row>
    <row r="30" spans="1:7" ht="17.25" customHeight="1">
      <c r="A30" s="5">
        <v>22</v>
      </c>
      <c r="B30" s="2" t="s">
        <v>38</v>
      </c>
      <c r="C30" s="5">
        <v>1</v>
      </c>
      <c r="D30" s="5">
        <v>66200</v>
      </c>
      <c r="E30" s="5">
        <f t="shared" si="1"/>
        <v>66200</v>
      </c>
      <c r="F30" s="26">
        <v>88318</v>
      </c>
      <c r="G30" s="26">
        <f t="shared" si="2"/>
        <v>88318</v>
      </c>
    </row>
    <row r="31" spans="1:7" ht="17.25" customHeight="1">
      <c r="A31" s="5">
        <v>23</v>
      </c>
      <c r="B31" s="2" t="s">
        <v>38</v>
      </c>
      <c r="C31" s="5">
        <v>1</v>
      </c>
      <c r="D31" s="5">
        <v>71000</v>
      </c>
      <c r="E31" s="5">
        <f t="shared" si="1"/>
        <v>71000</v>
      </c>
      <c r="F31" s="26">
        <v>91285</v>
      </c>
      <c r="G31" s="26">
        <f t="shared" si="2"/>
        <v>91285</v>
      </c>
    </row>
    <row r="32" spans="1:7" ht="17.25" customHeight="1">
      <c r="A32" s="5">
        <v>24</v>
      </c>
      <c r="B32" s="2" t="s">
        <v>39</v>
      </c>
      <c r="C32" s="5">
        <v>0.5</v>
      </c>
      <c r="D32" s="5">
        <v>66200</v>
      </c>
      <c r="E32" s="5">
        <f t="shared" si="1"/>
        <v>33100</v>
      </c>
      <c r="F32" s="26">
        <v>88318</v>
      </c>
      <c r="G32" s="26">
        <f t="shared" si="2"/>
        <v>44159</v>
      </c>
    </row>
    <row r="33" spans="1:7" ht="17.25" customHeight="1">
      <c r="A33" s="5">
        <v>25</v>
      </c>
      <c r="B33" s="2" t="s">
        <v>53</v>
      </c>
      <c r="C33" s="5">
        <v>2</v>
      </c>
      <c r="D33" s="5">
        <v>71000</v>
      </c>
      <c r="E33" s="5">
        <f t="shared" si="1"/>
        <v>142000</v>
      </c>
      <c r="F33" s="26">
        <v>91285</v>
      </c>
      <c r="G33" s="26">
        <f t="shared" si="2"/>
        <v>182570</v>
      </c>
    </row>
    <row r="34" spans="1:7" ht="17.25" customHeight="1">
      <c r="A34" s="5">
        <v>26</v>
      </c>
      <c r="B34" s="2" t="s">
        <v>40</v>
      </c>
      <c r="C34" s="5">
        <v>1</v>
      </c>
      <c r="D34" s="5">
        <v>66200</v>
      </c>
      <c r="E34" s="5">
        <f t="shared" si="1"/>
        <v>66200</v>
      </c>
      <c r="F34" s="26">
        <v>88318</v>
      </c>
      <c r="G34" s="26">
        <f t="shared" si="2"/>
        <v>88318</v>
      </c>
    </row>
    <row r="35" spans="1:7" ht="17.25" customHeight="1">
      <c r="A35" s="5">
        <v>27</v>
      </c>
      <c r="B35" s="2" t="s">
        <v>40</v>
      </c>
      <c r="C35" s="5">
        <v>1</v>
      </c>
      <c r="D35" s="5"/>
      <c r="E35" s="5"/>
      <c r="F35" s="26">
        <v>91285</v>
      </c>
      <c r="G35" s="26">
        <f t="shared" si="2"/>
        <v>91285</v>
      </c>
    </row>
    <row r="36" spans="1:7" ht="17.25" customHeight="1">
      <c r="A36" s="5">
        <v>27</v>
      </c>
      <c r="B36" s="2" t="s">
        <v>54</v>
      </c>
      <c r="C36" s="5">
        <v>1</v>
      </c>
      <c r="D36" s="5">
        <v>66200</v>
      </c>
      <c r="E36" s="5">
        <f t="shared" si="1"/>
        <v>66200</v>
      </c>
      <c r="F36" s="26">
        <v>91285</v>
      </c>
      <c r="G36" s="26">
        <f t="shared" si="2"/>
        <v>91285</v>
      </c>
    </row>
    <row r="37" spans="1:7" ht="17.25" customHeight="1" hidden="1">
      <c r="A37" s="5"/>
      <c r="B37" s="2" t="s">
        <v>61</v>
      </c>
      <c r="C37" s="5">
        <f>C38+C39</f>
        <v>4</v>
      </c>
      <c r="D37" s="5">
        <f>D38+D39</f>
        <v>0</v>
      </c>
      <c r="E37" s="5">
        <f>E38+E39</f>
        <v>0</v>
      </c>
      <c r="F37" s="26"/>
      <c r="G37" s="26">
        <f>G38+G39</f>
        <v>359206</v>
      </c>
    </row>
    <row r="38" spans="1:7" ht="17.25" customHeight="1">
      <c r="A38" s="5">
        <v>28</v>
      </c>
      <c r="B38" s="2" t="s">
        <v>17</v>
      </c>
      <c r="C38" s="5">
        <v>2</v>
      </c>
      <c r="D38" s="5"/>
      <c r="E38" s="5"/>
      <c r="F38" s="26">
        <v>88318</v>
      </c>
      <c r="G38" s="26">
        <f t="shared" si="2"/>
        <v>176636</v>
      </c>
    </row>
    <row r="39" spans="1:7" ht="19.5" customHeight="1">
      <c r="A39" s="5">
        <v>29</v>
      </c>
      <c r="B39" s="2" t="s">
        <v>17</v>
      </c>
      <c r="C39" s="5">
        <v>2</v>
      </c>
      <c r="D39" s="5"/>
      <c r="E39" s="5"/>
      <c r="F39" s="26">
        <v>91285</v>
      </c>
      <c r="G39" s="26">
        <f t="shared" si="2"/>
        <v>182570</v>
      </c>
    </row>
    <row r="40" spans="1:7" ht="14.25" customHeight="1" hidden="1">
      <c r="A40" s="5"/>
      <c r="B40" s="2" t="s">
        <v>62</v>
      </c>
      <c r="C40" s="5">
        <f>C41+C42</f>
        <v>3</v>
      </c>
      <c r="D40" s="5">
        <f>D41+D42</f>
        <v>0</v>
      </c>
      <c r="E40" s="5">
        <f>E41+E42</f>
        <v>0</v>
      </c>
      <c r="F40" s="26"/>
      <c r="G40" s="26">
        <f>G41+G42</f>
        <v>270888</v>
      </c>
    </row>
    <row r="41" spans="1:7" ht="17.25" customHeight="1">
      <c r="A41" s="5">
        <v>30</v>
      </c>
      <c r="B41" s="2" t="s">
        <v>10</v>
      </c>
      <c r="C41" s="5">
        <v>1</v>
      </c>
      <c r="D41" s="5"/>
      <c r="E41" s="5"/>
      <c r="F41" s="26">
        <v>88318</v>
      </c>
      <c r="G41" s="26">
        <f t="shared" si="2"/>
        <v>88318</v>
      </c>
    </row>
    <row r="42" spans="1:7" ht="17.25" customHeight="1">
      <c r="A42" s="5">
        <v>31</v>
      </c>
      <c r="B42" s="2" t="s">
        <v>10</v>
      </c>
      <c r="C42" s="5">
        <v>2</v>
      </c>
      <c r="D42" s="5"/>
      <c r="E42" s="5"/>
      <c r="F42" s="26">
        <v>91285</v>
      </c>
      <c r="G42" s="26">
        <f t="shared" si="2"/>
        <v>182570</v>
      </c>
    </row>
    <row r="43" spans="1:7" ht="17.25" customHeight="1">
      <c r="A43" s="5">
        <v>32</v>
      </c>
      <c r="B43" s="2" t="s">
        <v>73</v>
      </c>
      <c r="C43" s="5">
        <v>1</v>
      </c>
      <c r="D43" s="5">
        <v>71000</v>
      </c>
      <c r="E43" s="5">
        <f t="shared" si="1"/>
        <v>71000</v>
      </c>
      <c r="F43" s="26">
        <v>91285</v>
      </c>
      <c r="G43" s="26">
        <f t="shared" si="2"/>
        <v>91285</v>
      </c>
    </row>
    <row r="44" spans="1:7" ht="17.25" customHeight="1">
      <c r="A44" s="5">
        <v>33</v>
      </c>
      <c r="B44" s="2" t="s">
        <v>71</v>
      </c>
      <c r="C44" s="5">
        <v>0.5</v>
      </c>
      <c r="D44" s="5">
        <v>71000</v>
      </c>
      <c r="E44" s="5">
        <f t="shared" si="1"/>
        <v>35500</v>
      </c>
      <c r="F44" s="26">
        <v>88318</v>
      </c>
      <c r="G44" s="26">
        <f t="shared" si="2"/>
        <v>44159</v>
      </c>
    </row>
    <row r="45" spans="1:7" ht="17.25" customHeight="1">
      <c r="A45" s="5">
        <v>34</v>
      </c>
      <c r="B45" s="22" t="s">
        <v>89</v>
      </c>
      <c r="C45" s="5">
        <v>1</v>
      </c>
      <c r="D45" s="5"/>
      <c r="E45" s="5"/>
      <c r="F45" s="26">
        <v>91285</v>
      </c>
      <c r="G45" s="26">
        <f t="shared" si="2"/>
        <v>91285</v>
      </c>
    </row>
    <row r="46" spans="1:7" ht="17.25" customHeight="1">
      <c r="A46" s="5">
        <v>35</v>
      </c>
      <c r="B46" s="22" t="s">
        <v>80</v>
      </c>
      <c r="C46" s="5">
        <v>1</v>
      </c>
      <c r="D46" s="5"/>
      <c r="E46" s="5"/>
      <c r="F46" s="26">
        <v>91285</v>
      </c>
      <c r="G46" s="26">
        <f t="shared" si="2"/>
        <v>91285</v>
      </c>
    </row>
    <row r="47" spans="1:7" ht="17.25" customHeight="1">
      <c r="A47" s="5">
        <v>36</v>
      </c>
      <c r="B47" s="22" t="s">
        <v>81</v>
      </c>
      <c r="C47" s="5">
        <v>1</v>
      </c>
      <c r="D47" s="5"/>
      <c r="E47" s="5"/>
      <c r="F47" s="26">
        <v>91285</v>
      </c>
      <c r="G47" s="26">
        <f t="shared" si="2"/>
        <v>91285</v>
      </c>
    </row>
    <row r="48" spans="1:7" ht="17.25" customHeight="1">
      <c r="A48" s="5">
        <v>37</v>
      </c>
      <c r="B48" s="22" t="s">
        <v>47</v>
      </c>
      <c r="C48" s="5">
        <v>1</v>
      </c>
      <c r="D48" s="5"/>
      <c r="E48" s="5"/>
      <c r="F48" s="26">
        <v>88318</v>
      </c>
      <c r="G48" s="26">
        <f t="shared" si="2"/>
        <v>88318</v>
      </c>
    </row>
    <row r="49" spans="1:7" ht="17.25" customHeight="1">
      <c r="A49" s="5">
        <v>38</v>
      </c>
      <c r="B49" s="22" t="s">
        <v>82</v>
      </c>
      <c r="C49" s="5">
        <v>1</v>
      </c>
      <c r="D49" s="5"/>
      <c r="E49" s="5"/>
      <c r="F49" s="26">
        <v>91285</v>
      </c>
      <c r="G49" s="26">
        <f t="shared" si="2"/>
        <v>91285</v>
      </c>
    </row>
    <row r="50" spans="1:7" ht="17.25" customHeight="1">
      <c r="A50" s="5">
        <v>39</v>
      </c>
      <c r="B50" s="22" t="s">
        <v>83</v>
      </c>
      <c r="C50" s="5">
        <v>1</v>
      </c>
      <c r="D50" s="5"/>
      <c r="E50" s="5"/>
      <c r="F50" s="26">
        <v>91285</v>
      </c>
      <c r="G50" s="26">
        <f t="shared" si="2"/>
        <v>91285</v>
      </c>
    </row>
    <row r="51" spans="1:7" ht="17.25" customHeight="1">
      <c r="A51" s="5">
        <v>40</v>
      </c>
      <c r="B51" s="22" t="s">
        <v>84</v>
      </c>
      <c r="C51" s="5">
        <v>1</v>
      </c>
      <c r="D51" s="5"/>
      <c r="E51" s="5"/>
      <c r="F51" s="26">
        <v>91285</v>
      </c>
      <c r="G51" s="26">
        <f t="shared" si="2"/>
        <v>91285</v>
      </c>
    </row>
    <row r="52" spans="1:7" ht="17.25" customHeight="1">
      <c r="A52" s="5">
        <v>41</v>
      </c>
      <c r="B52" s="22" t="s">
        <v>85</v>
      </c>
      <c r="C52" s="5">
        <v>2</v>
      </c>
      <c r="D52" s="5"/>
      <c r="E52" s="5"/>
      <c r="F52" s="26">
        <v>91285</v>
      </c>
      <c r="G52" s="26">
        <f t="shared" si="2"/>
        <v>182570</v>
      </c>
    </row>
    <row r="53" spans="1:7" ht="17.25" customHeight="1">
      <c r="A53" s="5">
        <v>42</v>
      </c>
      <c r="B53" s="22" t="s">
        <v>90</v>
      </c>
      <c r="C53" s="5">
        <v>1</v>
      </c>
      <c r="D53" s="5"/>
      <c r="E53" s="5"/>
      <c r="F53" s="26">
        <v>91285</v>
      </c>
      <c r="G53" s="26">
        <f t="shared" si="2"/>
        <v>91285</v>
      </c>
    </row>
    <row r="54" spans="1:7" ht="17.25" customHeight="1">
      <c r="A54" s="5">
        <v>43</v>
      </c>
      <c r="B54" s="22" t="s">
        <v>91</v>
      </c>
      <c r="C54" s="5">
        <v>4</v>
      </c>
      <c r="D54" s="5"/>
      <c r="E54" s="5"/>
      <c r="F54" s="26">
        <v>91285</v>
      </c>
      <c r="G54" s="26">
        <f t="shared" si="2"/>
        <v>365140</v>
      </c>
    </row>
    <row r="55" spans="1:7" ht="17.25" customHeight="1">
      <c r="A55" s="5">
        <v>44</v>
      </c>
      <c r="B55" s="2" t="s">
        <v>93</v>
      </c>
      <c r="C55" s="5">
        <v>1</v>
      </c>
      <c r="D55" s="5"/>
      <c r="E55" s="5"/>
      <c r="F55" s="26">
        <v>91285</v>
      </c>
      <c r="G55" s="26">
        <f t="shared" si="2"/>
        <v>91285</v>
      </c>
    </row>
    <row r="56" spans="1:7" ht="26.25" customHeight="1">
      <c r="A56" s="49" t="s">
        <v>11</v>
      </c>
      <c r="B56" s="50"/>
      <c r="C56" s="4">
        <v>66</v>
      </c>
      <c r="D56" s="4" t="e">
        <f>D6+D7+D8+D9+D10+D11+D12+D13+D14+D15+D18+D21+D22+D23+D24+D25+D26+D27+D28+D29+D32+D33+D34+D36+D37+D40+D43+D44+D45+D46+D47+D48+D49+D50+D51+D52+D53+D54+D55</f>
        <v>#REF!</v>
      </c>
      <c r="E56" s="4" t="e">
        <f>E6+E7+E8+E9+E10+E11+E12+E13+E14+E15+E18+E21+E22+E23+E24+E25+E26+E27+E28+E29+E32+E33+E34+E36+E37+E40+E43+E44+E45+E46+E47+E48+E49+E50+E51+E52+E53+E54+E55</f>
        <v>#REF!</v>
      </c>
      <c r="F56" s="17"/>
      <c r="G56" s="17">
        <f>G55+G54+G53+G52+G51+G50+G49+G48+G47+G46+G45+G44+G43+G42+G41+G39+G38+G36+G35+G34+G33+G32+G31+G30+G28+G27+G26+G25+G24+G23+G22+G21+G20+G19+G17+G16+G14+G13+G12+G11+G10+G9+G8+G7+G6</f>
        <v>6083735</v>
      </c>
    </row>
    <row r="57" spans="1:7" ht="26.25" customHeight="1">
      <c r="A57" s="47" t="s">
        <v>67</v>
      </c>
      <c r="B57" s="47"/>
      <c r="C57" s="48" t="s">
        <v>68</v>
      </c>
      <c r="D57" s="48"/>
      <c r="E57" s="48"/>
      <c r="F57" s="48"/>
      <c r="G57" s="3"/>
    </row>
    <row r="58" spans="1:7" ht="15">
      <c r="A58" s="3"/>
      <c r="B58" s="1"/>
      <c r="C58" s="1"/>
      <c r="D58" s="3"/>
      <c r="E58" s="3"/>
      <c r="F58" s="3"/>
      <c r="G58" s="3"/>
    </row>
    <row r="59" spans="1:7" ht="15">
      <c r="A59" s="3"/>
      <c r="B59" s="1"/>
      <c r="C59" s="1"/>
      <c r="D59" s="3"/>
      <c r="E59" s="3"/>
      <c r="F59" s="3"/>
      <c r="G59" s="3"/>
    </row>
    <row r="60" spans="1:7" ht="15">
      <c r="A60" s="3"/>
      <c r="B60" s="1"/>
      <c r="C60" s="1"/>
      <c r="D60" s="3"/>
      <c r="E60" s="3"/>
      <c r="F60" s="3"/>
      <c r="G60" s="3"/>
    </row>
    <row r="61" spans="1:7" ht="15">
      <c r="A61" s="3"/>
      <c r="B61" s="1"/>
      <c r="C61" s="1"/>
      <c r="D61" s="3"/>
      <c r="E61" s="3"/>
      <c r="F61" s="3"/>
      <c r="G61" s="3"/>
    </row>
    <row r="62" spans="1:7" ht="15">
      <c r="A62" s="3"/>
      <c r="B62" s="1"/>
      <c r="C62" s="1"/>
      <c r="D62" s="3"/>
      <c r="E62" s="3"/>
      <c r="F62" s="3"/>
      <c r="G62" s="3"/>
    </row>
    <row r="63" spans="1:7" ht="15">
      <c r="A63" s="3"/>
      <c r="B63" s="1"/>
      <c r="C63" s="1"/>
      <c r="D63" s="3"/>
      <c r="E63" s="3"/>
      <c r="F63" s="3"/>
      <c r="G63" s="3"/>
    </row>
    <row r="64" spans="1:7" ht="15">
      <c r="A64" s="3"/>
      <c r="B64" s="1"/>
      <c r="C64" s="1"/>
      <c r="D64" s="3"/>
      <c r="E64" s="3"/>
      <c r="F64" s="3"/>
      <c r="G64" s="3"/>
    </row>
  </sheetData>
  <sheetProtection/>
  <mergeCells count="7">
    <mergeCell ref="C1:G1"/>
    <mergeCell ref="C2:G2"/>
    <mergeCell ref="C3:G3"/>
    <mergeCell ref="A4:G4"/>
    <mergeCell ref="A56:B56"/>
    <mergeCell ref="A57:B57"/>
    <mergeCell ref="C57:F5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18" customWidth="1"/>
    <col min="8" max="16384" width="9.140625" style="1" customWidth="1"/>
  </cols>
  <sheetData>
    <row r="1" spans="3:7" ht="14.25" customHeight="1">
      <c r="C1" s="47" t="s">
        <v>129</v>
      </c>
      <c r="D1" s="47"/>
      <c r="E1" s="47"/>
      <c r="F1" s="47"/>
      <c r="G1" s="47"/>
    </row>
    <row r="2" spans="3:7" ht="14.25" customHeight="1">
      <c r="C2" s="47" t="s">
        <v>69</v>
      </c>
      <c r="D2" s="47"/>
      <c r="E2" s="47"/>
      <c r="F2" s="47"/>
      <c r="G2" s="47"/>
    </row>
    <row r="3" spans="3:7" ht="14.25" customHeight="1">
      <c r="C3" s="47" t="s">
        <v>136</v>
      </c>
      <c r="D3" s="47"/>
      <c r="E3" s="47"/>
      <c r="F3" s="47"/>
      <c r="G3" s="47"/>
    </row>
    <row r="4" ht="13.5">
      <c r="G4" s="3"/>
    </row>
    <row r="5" spans="1:7" ht="49.5" customHeight="1">
      <c r="A5" s="47" t="s">
        <v>128</v>
      </c>
      <c r="B5" s="47"/>
      <c r="C5" s="47"/>
      <c r="D5" s="47"/>
      <c r="E5" s="47"/>
      <c r="F5" s="47"/>
      <c r="G5" s="47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12</v>
      </c>
      <c r="E7" s="4" t="s">
        <v>14</v>
      </c>
      <c r="F7" s="16" t="s">
        <v>12</v>
      </c>
      <c r="G7" s="4" t="s">
        <v>14</v>
      </c>
    </row>
    <row r="8" spans="1:7" ht="21.7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26">
        <v>153000</v>
      </c>
      <c r="G8" s="26">
        <f>F8*C8</f>
        <v>153000</v>
      </c>
    </row>
    <row r="9" spans="1:7" ht="21.75" customHeight="1">
      <c r="A9" s="5">
        <v>2</v>
      </c>
      <c r="B9" s="2" t="s">
        <v>13</v>
      </c>
      <c r="C9" s="5">
        <v>1</v>
      </c>
      <c r="D9" s="5">
        <v>71000</v>
      </c>
      <c r="E9" s="5">
        <f aca="true" t="shared" si="0" ref="E9:E27">D9*C9</f>
        <v>71000</v>
      </c>
      <c r="F9" s="26">
        <v>91285</v>
      </c>
      <c r="G9" s="26">
        <f aca="true" t="shared" si="1" ref="G9:G27">F9*C9</f>
        <v>91285</v>
      </c>
    </row>
    <row r="10" spans="1:7" ht="33" customHeight="1">
      <c r="A10" s="5">
        <v>3</v>
      </c>
      <c r="B10" s="2" t="s">
        <v>94</v>
      </c>
      <c r="C10" s="5">
        <v>1</v>
      </c>
      <c r="D10" s="5"/>
      <c r="E10" s="5"/>
      <c r="F10" s="26">
        <v>91285</v>
      </c>
      <c r="G10" s="26">
        <f>C10*F10</f>
        <v>91285</v>
      </c>
    </row>
    <row r="11" spans="1:7" ht="21.75" customHeight="1">
      <c r="A11" s="5">
        <v>4</v>
      </c>
      <c r="B11" s="2" t="s">
        <v>30</v>
      </c>
      <c r="C11" s="5">
        <v>1</v>
      </c>
      <c r="D11" s="5"/>
      <c r="E11" s="5"/>
      <c r="F11" s="26">
        <v>102000</v>
      </c>
      <c r="G11" s="26">
        <f>C11*F11</f>
        <v>102000</v>
      </c>
    </row>
    <row r="12" spans="1:7" ht="44.25" customHeight="1">
      <c r="A12" s="5">
        <v>5</v>
      </c>
      <c r="B12" s="2" t="s">
        <v>72</v>
      </c>
      <c r="C12" s="5">
        <v>1</v>
      </c>
      <c r="D12" s="5"/>
      <c r="E12" s="5"/>
      <c r="F12" s="26">
        <v>88318</v>
      </c>
      <c r="G12" s="26">
        <f>C12*F12</f>
        <v>88318</v>
      </c>
    </row>
    <row r="13" spans="1:7" ht="56.25" customHeight="1">
      <c r="A13" s="5">
        <v>6</v>
      </c>
      <c r="B13" s="2" t="s">
        <v>24</v>
      </c>
      <c r="C13" s="5">
        <v>1</v>
      </c>
      <c r="D13" s="5">
        <v>80000</v>
      </c>
      <c r="E13" s="5">
        <f t="shared" si="0"/>
        <v>80000</v>
      </c>
      <c r="F13" s="26">
        <v>112000</v>
      </c>
      <c r="G13" s="26">
        <f t="shared" si="1"/>
        <v>112000</v>
      </c>
    </row>
    <row r="14" spans="1:7" ht="21.75" customHeight="1">
      <c r="A14" s="5">
        <v>7</v>
      </c>
      <c r="B14" s="2" t="s">
        <v>25</v>
      </c>
      <c r="C14" s="5">
        <v>2</v>
      </c>
      <c r="D14" s="5">
        <v>66200</v>
      </c>
      <c r="E14" s="5">
        <f t="shared" si="0"/>
        <v>132400</v>
      </c>
      <c r="F14" s="26">
        <v>88318</v>
      </c>
      <c r="G14" s="26">
        <f t="shared" si="1"/>
        <v>176636</v>
      </c>
    </row>
    <row r="15" spans="1:7" ht="23.25" customHeight="1" hidden="1">
      <c r="A15" s="5">
        <v>8</v>
      </c>
      <c r="B15" s="20"/>
      <c r="C15" s="19"/>
      <c r="D15" s="19">
        <f>D16+D17</f>
        <v>137200</v>
      </c>
      <c r="E15" s="19">
        <f>E16+E17</f>
        <v>624600</v>
      </c>
      <c r="F15" s="27"/>
      <c r="G15" s="27"/>
    </row>
    <row r="16" spans="1:7" ht="21.75" customHeight="1">
      <c r="A16" s="5">
        <v>8</v>
      </c>
      <c r="B16" s="2" t="s">
        <v>26</v>
      </c>
      <c r="C16" s="5">
        <v>3</v>
      </c>
      <c r="D16" s="5">
        <v>66200</v>
      </c>
      <c r="E16" s="5">
        <f t="shared" si="0"/>
        <v>198600</v>
      </c>
      <c r="F16" s="26">
        <v>88318</v>
      </c>
      <c r="G16" s="26">
        <f t="shared" si="1"/>
        <v>264954</v>
      </c>
    </row>
    <row r="17" spans="1:7" ht="21.75" customHeight="1">
      <c r="A17" s="5">
        <v>9</v>
      </c>
      <c r="B17" s="2" t="s">
        <v>26</v>
      </c>
      <c r="C17" s="5">
        <v>6</v>
      </c>
      <c r="D17" s="5">
        <v>71000</v>
      </c>
      <c r="E17" s="5">
        <f t="shared" si="0"/>
        <v>426000</v>
      </c>
      <c r="F17" s="26">
        <v>91285</v>
      </c>
      <c r="G17" s="26">
        <f t="shared" si="1"/>
        <v>547710</v>
      </c>
    </row>
    <row r="18" spans="1:7" ht="0.75" customHeight="1" hidden="1">
      <c r="A18" s="5">
        <v>9</v>
      </c>
      <c r="B18" s="20" t="s">
        <v>63</v>
      </c>
      <c r="C18" s="19">
        <f>C19+C20</f>
        <v>2</v>
      </c>
      <c r="D18" s="19">
        <f>D19+D20</f>
        <v>137200</v>
      </c>
      <c r="E18" s="19">
        <f>E19+E20</f>
        <v>137200</v>
      </c>
      <c r="F18" s="27"/>
      <c r="G18" s="27">
        <f>G19+G20</f>
        <v>179603</v>
      </c>
    </row>
    <row r="19" spans="1:7" ht="21.75" customHeight="1">
      <c r="A19" s="5">
        <v>10</v>
      </c>
      <c r="B19" s="2" t="s">
        <v>48</v>
      </c>
      <c r="C19" s="5">
        <v>1</v>
      </c>
      <c r="D19" s="5">
        <v>66200</v>
      </c>
      <c r="E19" s="5">
        <f t="shared" si="0"/>
        <v>66200</v>
      </c>
      <c r="F19" s="26">
        <v>88318</v>
      </c>
      <c r="G19" s="26">
        <f t="shared" si="1"/>
        <v>88318</v>
      </c>
    </row>
    <row r="20" spans="1:7" ht="21.75" customHeight="1">
      <c r="A20" s="5">
        <v>11</v>
      </c>
      <c r="B20" s="2" t="s">
        <v>48</v>
      </c>
      <c r="C20" s="5">
        <v>1</v>
      </c>
      <c r="D20" s="5">
        <v>71000</v>
      </c>
      <c r="E20" s="5">
        <f t="shared" si="0"/>
        <v>71000</v>
      </c>
      <c r="F20" s="26">
        <v>91285</v>
      </c>
      <c r="G20" s="26">
        <f t="shared" si="1"/>
        <v>91285</v>
      </c>
    </row>
    <row r="21" spans="1:7" ht="21" customHeight="1">
      <c r="A21" s="5">
        <v>12</v>
      </c>
      <c r="B21" s="2" t="s">
        <v>27</v>
      </c>
      <c r="C21" s="5">
        <v>1</v>
      </c>
      <c r="D21" s="5">
        <v>66200</v>
      </c>
      <c r="E21" s="5">
        <f t="shared" si="0"/>
        <v>66200</v>
      </c>
      <c r="F21" s="26">
        <v>102000</v>
      </c>
      <c r="G21" s="26">
        <f t="shared" si="1"/>
        <v>102000</v>
      </c>
    </row>
    <row r="22" spans="1:7" ht="21.75" customHeight="1" hidden="1">
      <c r="A22" s="5">
        <v>11</v>
      </c>
      <c r="B22" s="20" t="s">
        <v>64</v>
      </c>
      <c r="C22" s="19">
        <f>C23+C24</f>
        <v>6</v>
      </c>
      <c r="D22" s="19">
        <f>D23+D24</f>
        <v>137200</v>
      </c>
      <c r="E22" s="19">
        <f>E23+E24</f>
        <v>402000</v>
      </c>
      <c r="F22" s="27"/>
      <c r="G22" s="27">
        <f>G23+G24</f>
        <v>532875</v>
      </c>
    </row>
    <row r="23" spans="1:7" ht="21.75" customHeight="1">
      <c r="A23" s="5">
        <v>13</v>
      </c>
      <c r="B23" s="2" t="s">
        <v>28</v>
      </c>
      <c r="C23" s="5">
        <v>5</v>
      </c>
      <c r="D23" s="5">
        <v>66200</v>
      </c>
      <c r="E23" s="5">
        <f t="shared" si="0"/>
        <v>331000</v>
      </c>
      <c r="F23" s="26">
        <v>88318</v>
      </c>
      <c r="G23" s="26">
        <f t="shared" si="1"/>
        <v>441590</v>
      </c>
    </row>
    <row r="24" spans="1:7" ht="21.75" customHeight="1">
      <c r="A24" s="5">
        <v>14</v>
      </c>
      <c r="B24" s="2" t="s">
        <v>28</v>
      </c>
      <c r="C24" s="5">
        <v>1</v>
      </c>
      <c r="D24" s="5">
        <v>71000</v>
      </c>
      <c r="E24" s="5">
        <f t="shared" si="0"/>
        <v>71000</v>
      </c>
      <c r="F24" s="26">
        <v>91285</v>
      </c>
      <c r="G24" s="26">
        <f t="shared" si="1"/>
        <v>91285</v>
      </c>
    </row>
    <row r="25" spans="1:7" ht="21.75" customHeight="1" hidden="1">
      <c r="A25" s="5">
        <v>13</v>
      </c>
      <c r="B25" s="20" t="s">
        <v>65</v>
      </c>
      <c r="C25" s="19">
        <f>C26+C27</f>
        <v>30</v>
      </c>
      <c r="D25" s="19">
        <f>D26+D27</f>
        <v>137200</v>
      </c>
      <c r="E25" s="19">
        <f>E26+E27</f>
        <v>2058000</v>
      </c>
      <c r="F25" s="27"/>
      <c r="G25" s="27">
        <f>G26+G27</f>
        <v>2694045</v>
      </c>
    </row>
    <row r="26" spans="1:7" ht="21.75" customHeight="1">
      <c r="A26" s="5">
        <v>15</v>
      </c>
      <c r="B26" s="2" t="s">
        <v>29</v>
      </c>
      <c r="C26" s="5">
        <v>15</v>
      </c>
      <c r="D26" s="5">
        <v>66200</v>
      </c>
      <c r="E26" s="5">
        <f t="shared" si="0"/>
        <v>993000</v>
      </c>
      <c r="F26" s="26">
        <v>88318</v>
      </c>
      <c r="G26" s="26">
        <f t="shared" si="1"/>
        <v>1324770</v>
      </c>
    </row>
    <row r="27" spans="1:7" ht="21" customHeight="1">
      <c r="A27" s="5">
        <v>16</v>
      </c>
      <c r="B27" s="2" t="s">
        <v>29</v>
      </c>
      <c r="C27" s="5">
        <v>15</v>
      </c>
      <c r="D27" s="5">
        <v>71000</v>
      </c>
      <c r="E27" s="5">
        <f t="shared" si="0"/>
        <v>1065000</v>
      </c>
      <c r="F27" s="26">
        <v>91285</v>
      </c>
      <c r="G27" s="26">
        <f t="shared" si="1"/>
        <v>1369275</v>
      </c>
    </row>
    <row r="28" spans="1:7" ht="0.75" customHeight="1" hidden="1">
      <c r="A28" s="5">
        <v>14</v>
      </c>
      <c r="B28" s="20" t="s">
        <v>95</v>
      </c>
      <c r="C28" s="19">
        <f>C29+C30</f>
        <v>2</v>
      </c>
      <c r="D28" s="19"/>
      <c r="E28" s="19"/>
      <c r="F28" s="27"/>
      <c r="G28" s="27">
        <f>G29+G30</f>
        <v>179603</v>
      </c>
    </row>
    <row r="29" spans="1:7" ht="21.75" customHeight="1">
      <c r="A29" s="5">
        <v>17</v>
      </c>
      <c r="B29" s="2" t="s">
        <v>17</v>
      </c>
      <c r="C29" s="5">
        <v>1</v>
      </c>
      <c r="D29" s="5"/>
      <c r="E29" s="5"/>
      <c r="F29" s="26">
        <v>88318</v>
      </c>
      <c r="G29" s="26">
        <f>C29*F29</f>
        <v>88318</v>
      </c>
    </row>
    <row r="30" spans="1:7" ht="21" customHeight="1">
      <c r="A30" s="5">
        <v>18</v>
      </c>
      <c r="B30" s="2" t="s">
        <v>17</v>
      </c>
      <c r="C30" s="5">
        <v>1</v>
      </c>
      <c r="D30" s="5"/>
      <c r="E30" s="5"/>
      <c r="F30" s="26">
        <v>91285</v>
      </c>
      <c r="G30" s="26">
        <f>C30*F30</f>
        <v>91285</v>
      </c>
    </row>
    <row r="31" spans="1:7" ht="0.75" customHeight="1" hidden="1">
      <c r="A31" s="5"/>
      <c r="B31" s="2"/>
      <c r="C31" s="5"/>
      <c r="D31" s="5"/>
      <c r="E31" s="5"/>
      <c r="F31" s="26"/>
      <c r="G31" s="26"/>
    </row>
    <row r="32" spans="1:7" ht="30" customHeight="1">
      <c r="A32" s="5">
        <v>19</v>
      </c>
      <c r="B32" s="2" t="s">
        <v>9</v>
      </c>
      <c r="C32" s="5">
        <v>1</v>
      </c>
      <c r="D32" s="5"/>
      <c r="E32" s="5"/>
      <c r="F32" s="26">
        <v>91285</v>
      </c>
      <c r="G32" s="26">
        <f>C32*F32</f>
        <v>91285</v>
      </c>
    </row>
    <row r="33" spans="1:7" ht="34.5" customHeight="1">
      <c r="A33" s="49" t="s">
        <v>11</v>
      </c>
      <c r="B33" s="50"/>
      <c r="C33" s="4">
        <v>59</v>
      </c>
      <c r="D33" s="4">
        <f>D8+D9+D10+D11+D12+D13+D14+D15+D18+D21+D22+D25+D28+D31+D32</f>
        <v>922200</v>
      </c>
      <c r="E33" s="4">
        <f>E8+E9+E10+E11+E12+E13+E14+E15+E18+E21+E22+E25+E28+E31+E32</f>
        <v>3661400</v>
      </c>
      <c r="F33" s="17"/>
      <c r="G33" s="17">
        <v>5396367</v>
      </c>
    </row>
    <row r="36" ht="14.25" customHeight="1"/>
    <row r="37" spans="1:6" ht="14.25">
      <c r="A37" s="47" t="s">
        <v>67</v>
      </c>
      <c r="B37" s="47"/>
      <c r="C37" s="48" t="s">
        <v>68</v>
      </c>
      <c r="D37" s="48"/>
      <c r="E37" s="48"/>
      <c r="F37" s="48"/>
    </row>
    <row r="38" ht="13.5">
      <c r="G38" s="3"/>
    </row>
    <row r="39" ht="13.5">
      <c r="G39" s="3"/>
    </row>
    <row r="40" ht="13.5">
      <c r="G40" s="3"/>
    </row>
  </sheetData>
  <sheetProtection/>
  <mergeCells count="7">
    <mergeCell ref="C1:G1"/>
    <mergeCell ref="C2:G2"/>
    <mergeCell ref="C3:G3"/>
    <mergeCell ref="A5:G5"/>
    <mergeCell ref="A33:B33"/>
    <mergeCell ref="A37:B37"/>
    <mergeCell ref="C37:F3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2021-02-16T06:12:11Z</cp:lastPrinted>
  <dcterms:created xsi:type="dcterms:W3CDTF">1996-10-14T23:33:28Z</dcterms:created>
  <dcterms:modified xsi:type="dcterms:W3CDTF">2021-02-17T12:19:52Z</dcterms:modified>
  <cp:category/>
  <cp:version/>
  <cp:contentType/>
  <cp:contentStatus/>
</cp:coreProperties>
</file>