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3\N-2 մարտի 10\"/>
    </mc:Choice>
  </mc:AlternateContent>
  <bookViews>
    <workbookView xWindow="0" yWindow="0" windowWidth="21600" windowHeight="9735"/>
  </bookViews>
  <sheets>
    <sheet name="Popoxutyun" sheetId="4" r:id="rId1"/>
  </sheets>
  <calcPr calcId="152511"/>
</workbook>
</file>

<file path=xl/calcChain.xml><?xml version="1.0" encoding="utf-8"?>
<calcChain xmlns="http://schemas.openxmlformats.org/spreadsheetml/2006/main">
  <c r="Q186" i="4" l="1"/>
  <c r="S142" i="4"/>
  <c r="S141" i="4"/>
  <c r="S140" i="4"/>
  <c r="S139" i="4"/>
  <c r="S137" i="4"/>
  <c r="Q137" i="4"/>
  <c r="Q114" i="4"/>
  <c r="S114" i="4" s="1"/>
  <c r="Q115" i="4"/>
  <c r="S115" i="4"/>
  <c r="S116" i="4"/>
  <c r="S113" i="4"/>
  <c r="Q113" i="4"/>
  <c r="S107" i="4"/>
  <c r="S102" i="4"/>
  <c r="Q102" i="4"/>
  <c r="S99" i="4"/>
  <c r="S69" i="4"/>
  <c r="S68" i="4"/>
  <c r="Q67" i="4"/>
  <c r="S66" i="4"/>
  <c r="S54" i="4"/>
  <c r="Q54" i="4"/>
  <c r="S51" i="4"/>
  <c r="S50" i="4"/>
  <c r="T45" i="4"/>
  <c r="Q44" i="4"/>
  <c r="T43" i="4"/>
  <c r="T23" i="4"/>
  <c r="S19" i="4"/>
  <c r="Q15" i="4"/>
  <c r="S12" i="4"/>
  <c r="T199" i="4"/>
  <c r="P139" i="4"/>
  <c r="P140" i="4"/>
  <c r="N47" i="4"/>
  <c r="N54" i="4"/>
  <c r="N55" i="4"/>
  <c r="N57" i="4"/>
  <c r="N63" i="4"/>
  <c r="N64" i="4"/>
  <c r="N72" i="4"/>
  <c r="N84" i="4"/>
  <c r="N86" i="4"/>
  <c r="N87" i="4"/>
  <c r="N91" i="4"/>
  <c r="N92" i="4"/>
  <c r="N98" i="4"/>
  <c r="N103" i="4"/>
  <c r="N105" i="4"/>
  <c r="N125" i="4"/>
  <c r="N176" i="4"/>
  <c r="N182" i="4"/>
  <c r="N184" i="4"/>
  <c r="N195" i="4"/>
  <c r="N197" i="4"/>
  <c r="N200" i="4"/>
  <c r="N201" i="4"/>
  <c r="N203" i="4"/>
  <c r="N205" i="4"/>
  <c r="N206" i="4"/>
  <c r="N207" i="4"/>
  <c r="N210" i="4"/>
  <c r="N211" i="4"/>
  <c r="I199" i="4"/>
  <c r="J145" i="4"/>
  <c r="J146" i="4"/>
  <c r="J147" i="4"/>
  <c r="J148" i="4"/>
  <c r="J149" i="4"/>
  <c r="J150" i="4"/>
  <c r="J151" i="4"/>
  <c r="J152" i="4"/>
  <c r="J153" i="4"/>
  <c r="J154" i="4"/>
  <c r="J155" i="4"/>
  <c r="I145" i="4"/>
  <c r="I146" i="4"/>
  <c r="I147" i="4"/>
  <c r="I148" i="4"/>
  <c r="I149" i="4"/>
  <c r="I150" i="4"/>
  <c r="I151" i="4"/>
  <c r="I152" i="4"/>
  <c r="I153" i="4"/>
  <c r="I154" i="4"/>
  <c r="I155" i="4"/>
  <c r="J107" i="4"/>
  <c r="I107" i="4"/>
  <c r="I105" i="4"/>
  <c r="J105" i="4"/>
  <c r="J102" i="4" l="1"/>
  <c r="I102" i="4"/>
  <c r="J99" i="4"/>
  <c r="I99" i="4"/>
  <c r="J95" i="4"/>
  <c r="J96" i="4"/>
  <c r="J97" i="4"/>
  <c r="I95" i="4"/>
  <c r="I96" i="4"/>
  <c r="I97" i="4"/>
  <c r="J94" i="4"/>
  <c r="I94" i="4"/>
  <c r="J79" i="4"/>
  <c r="J80" i="4"/>
  <c r="J81" i="4"/>
  <c r="J82" i="4"/>
  <c r="J83" i="4"/>
  <c r="I79" i="4"/>
  <c r="I80" i="4"/>
  <c r="I81" i="4"/>
  <c r="I82" i="4"/>
  <c r="I83" i="4"/>
  <c r="I66" i="4"/>
  <c r="J53" i="4"/>
  <c r="J54" i="4"/>
  <c r="I53" i="4"/>
  <c r="I54" i="4"/>
  <c r="J44" i="4"/>
  <c r="J45" i="4"/>
  <c r="I44" i="4"/>
  <c r="I45" i="4"/>
  <c r="J43" i="4"/>
  <c r="I43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I22" i="4"/>
  <c r="I24" i="4"/>
  <c r="I25" i="4"/>
  <c r="I26" i="4"/>
  <c r="I27" i="4"/>
  <c r="I28" i="4"/>
  <c r="I29" i="4"/>
  <c r="I30" i="4"/>
  <c r="I31" i="4"/>
  <c r="I32" i="4"/>
  <c r="I33" i="4"/>
  <c r="I34" i="4"/>
  <c r="I35" i="4"/>
  <c r="J17" i="4"/>
  <c r="J18" i="4"/>
  <c r="J19" i="4"/>
  <c r="J20" i="4"/>
  <c r="I17" i="4"/>
  <c r="I18" i="4"/>
  <c r="I19" i="4"/>
  <c r="I20" i="4"/>
  <c r="J16" i="4"/>
  <c r="I16" i="4"/>
  <c r="J13" i="4"/>
  <c r="I13" i="4"/>
  <c r="I193" i="4" l="1"/>
  <c r="J183" i="4"/>
  <c r="I183" i="4"/>
  <c r="J173" i="4"/>
  <c r="I173" i="4"/>
  <c r="J158" i="4"/>
  <c r="I158" i="4"/>
  <c r="J137" i="4"/>
  <c r="I137" i="4"/>
  <c r="J139" i="4"/>
  <c r="J140" i="4"/>
  <c r="I139" i="4"/>
  <c r="I140" i="4"/>
  <c r="D205" i="4"/>
  <c r="E205" i="4"/>
  <c r="F205" i="4"/>
  <c r="G205" i="4"/>
  <c r="H205" i="4"/>
  <c r="I205" i="4"/>
  <c r="J205" i="4"/>
  <c r="K205" i="4"/>
  <c r="L205" i="4"/>
  <c r="M205" i="4"/>
  <c r="O205" i="4"/>
  <c r="P205" i="4"/>
  <c r="Q205" i="4"/>
  <c r="R205" i="4"/>
  <c r="S205" i="4"/>
  <c r="T205" i="4"/>
  <c r="C205" i="4"/>
  <c r="D201" i="4"/>
  <c r="E201" i="4"/>
  <c r="F201" i="4"/>
  <c r="G201" i="4"/>
  <c r="H201" i="4"/>
  <c r="I201" i="4"/>
  <c r="J201" i="4"/>
  <c r="K201" i="4"/>
  <c r="L201" i="4"/>
  <c r="M201" i="4"/>
  <c r="O201" i="4"/>
  <c r="P201" i="4"/>
  <c r="Q201" i="4"/>
  <c r="R201" i="4"/>
  <c r="S201" i="4"/>
  <c r="T201" i="4"/>
  <c r="C201" i="4"/>
  <c r="C200" i="4"/>
  <c r="D197" i="4"/>
  <c r="E197" i="4"/>
  <c r="F197" i="4"/>
  <c r="G197" i="4"/>
  <c r="H197" i="4"/>
  <c r="I197" i="4"/>
  <c r="J197" i="4"/>
  <c r="K197" i="4"/>
  <c r="L197" i="4"/>
  <c r="M197" i="4"/>
  <c r="O197" i="4"/>
  <c r="P197" i="4"/>
  <c r="Q197" i="4"/>
  <c r="R197" i="4"/>
  <c r="S197" i="4"/>
  <c r="C197" i="4"/>
  <c r="D182" i="4"/>
  <c r="E182" i="4"/>
  <c r="F182" i="4"/>
  <c r="G182" i="4"/>
  <c r="H182" i="4"/>
  <c r="I182" i="4"/>
  <c r="K182" i="4"/>
  <c r="L182" i="4"/>
  <c r="M182" i="4"/>
  <c r="O182" i="4"/>
  <c r="P182" i="4"/>
  <c r="Q182" i="4"/>
  <c r="R182" i="4"/>
  <c r="S182" i="4"/>
  <c r="T182" i="4"/>
  <c r="C182" i="4"/>
  <c r="D179" i="4"/>
  <c r="E179" i="4"/>
  <c r="F179" i="4"/>
  <c r="G179" i="4"/>
  <c r="H179" i="4"/>
  <c r="I179" i="4"/>
  <c r="J179" i="4"/>
  <c r="K179" i="4"/>
  <c r="L179" i="4"/>
  <c r="M179" i="4"/>
  <c r="O179" i="4"/>
  <c r="P179" i="4"/>
  <c r="Q179" i="4"/>
  <c r="R179" i="4"/>
  <c r="S179" i="4"/>
  <c r="T179" i="4"/>
  <c r="C179" i="4"/>
  <c r="P175" i="4"/>
  <c r="D177" i="4"/>
  <c r="E177" i="4"/>
  <c r="F177" i="4"/>
  <c r="G177" i="4"/>
  <c r="H177" i="4"/>
  <c r="I177" i="4"/>
  <c r="J177" i="4"/>
  <c r="K177" i="4"/>
  <c r="L177" i="4"/>
  <c r="M177" i="4"/>
  <c r="P177" i="4"/>
  <c r="Q177" i="4"/>
  <c r="R177" i="4"/>
  <c r="S177" i="4"/>
  <c r="T177" i="4"/>
  <c r="C177" i="4"/>
  <c r="C175" i="4"/>
  <c r="C176" i="4"/>
  <c r="D135" i="4"/>
  <c r="E135" i="4"/>
  <c r="F135" i="4"/>
  <c r="G135" i="4"/>
  <c r="H135" i="4"/>
  <c r="I135" i="4"/>
  <c r="K135" i="4"/>
  <c r="L135" i="4"/>
  <c r="M135" i="4"/>
  <c r="Q135" i="4"/>
  <c r="R135" i="4"/>
  <c r="S135" i="4"/>
  <c r="C137" i="4"/>
  <c r="C102" i="4"/>
  <c r="C103" i="4"/>
  <c r="D98" i="4"/>
  <c r="E98" i="4"/>
  <c r="F98" i="4"/>
  <c r="G98" i="4"/>
  <c r="H98" i="4"/>
  <c r="I98" i="4"/>
  <c r="K98" i="4"/>
  <c r="L98" i="4"/>
  <c r="M98" i="4"/>
  <c r="O98" i="4"/>
  <c r="R98" i="4"/>
  <c r="C98" i="4"/>
  <c r="D88" i="4"/>
  <c r="E88" i="4"/>
  <c r="F88" i="4"/>
  <c r="G88" i="4"/>
  <c r="H88" i="4"/>
  <c r="I88" i="4"/>
  <c r="K88" i="4"/>
  <c r="L88" i="4"/>
  <c r="M88" i="4"/>
  <c r="O88" i="4"/>
  <c r="Q88" i="4"/>
  <c r="R88" i="4"/>
  <c r="S88" i="4"/>
  <c r="D84" i="4"/>
  <c r="E84" i="4"/>
  <c r="F84" i="4"/>
  <c r="G84" i="4"/>
  <c r="H84" i="4"/>
  <c r="I84" i="4"/>
  <c r="J84" i="4"/>
  <c r="K84" i="4"/>
  <c r="L84" i="4"/>
  <c r="M84" i="4"/>
  <c r="O84" i="4"/>
  <c r="P84" i="4"/>
  <c r="Q84" i="4"/>
  <c r="R84" i="4"/>
  <c r="S84" i="4"/>
  <c r="T84" i="4"/>
  <c r="C84" i="4"/>
  <c r="D47" i="4"/>
  <c r="E47" i="4"/>
  <c r="F47" i="4"/>
  <c r="G47" i="4"/>
  <c r="H47" i="4"/>
  <c r="I47" i="4"/>
  <c r="K47" i="4"/>
  <c r="L47" i="4"/>
  <c r="M47" i="4"/>
  <c r="O47" i="4"/>
  <c r="R47" i="4"/>
  <c r="C47" i="4"/>
  <c r="D61" i="4"/>
  <c r="E61" i="4"/>
  <c r="F61" i="4"/>
  <c r="G61" i="4"/>
  <c r="H61" i="4"/>
  <c r="K61" i="4"/>
  <c r="L61" i="4"/>
  <c r="M61" i="4"/>
  <c r="O61" i="4"/>
  <c r="R61" i="4"/>
  <c r="S61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50" i="4"/>
  <c r="C51" i="4"/>
  <c r="C53" i="4"/>
  <c r="C54" i="4"/>
  <c r="C55" i="4"/>
  <c r="C56" i="4"/>
  <c r="C57" i="4"/>
  <c r="C58" i="4"/>
  <c r="C59" i="4"/>
  <c r="C60" i="4"/>
  <c r="D10" i="4"/>
  <c r="E10" i="4"/>
  <c r="F10" i="4"/>
  <c r="G10" i="4"/>
  <c r="H10" i="4"/>
  <c r="I10" i="4"/>
  <c r="K10" i="4"/>
  <c r="L10" i="4"/>
  <c r="M10" i="4"/>
  <c r="O10" i="4"/>
  <c r="O212" i="4" s="1"/>
  <c r="R10" i="4"/>
  <c r="C44" i="4"/>
  <c r="C45" i="4"/>
  <c r="C43" i="4"/>
  <c r="P43" i="4" s="1"/>
  <c r="C28" i="4"/>
  <c r="C29" i="4"/>
  <c r="C30" i="4"/>
  <c r="C31" i="4"/>
  <c r="C32" i="4"/>
  <c r="C33" i="4"/>
  <c r="C34" i="4"/>
  <c r="C35" i="4"/>
  <c r="I65" i="4" l="1"/>
  <c r="I61" i="4" s="1"/>
  <c r="C61" i="4"/>
  <c r="M212" i="4"/>
  <c r="L212" i="4"/>
  <c r="E212" i="4"/>
  <c r="K212" i="4"/>
  <c r="G212" i="4"/>
  <c r="H212" i="4"/>
  <c r="D212" i="4"/>
  <c r="F212" i="4"/>
  <c r="R212" i="4"/>
  <c r="I212" i="4"/>
  <c r="C135" i="4"/>
  <c r="C11" i="4"/>
  <c r="C10" i="4"/>
  <c r="J65" i="4" l="1"/>
  <c r="C139" i="4"/>
  <c r="C140" i="4"/>
  <c r="C151" i="4" l="1"/>
  <c r="T151" i="4" l="1"/>
  <c r="P151" i="4"/>
  <c r="C211" i="4"/>
  <c r="Q211" i="4" s="1"/>
  <c r="Q210" i="4" s="1"/>
  <c r="T210" i="4"/>
  <c r="S210" i="4"/>
  <c r="R210" i="4"/>
  <c r="M210" i="4"/>
  <c r="L210" i="4"/>
  <c r="K210" i="4"/>
  <c r="J210" i="4"/>
  <c r="I210" i="4"/>
  <c r="H210" i="4"/>
  <c r="G210" i="4"/>
  <c r="F210" i="4"/>
  <c r="E210" i="4"/>
  <c r="D210" i="4"/>
  <c r="C207" i="4"/>
  <c r="K207" i="4" s="1"/>
  <c r="Q206" i="4"/>
  <c r="C206" i="4"/>
  <c r="O206" i="4" s="1"/>
  <c r="Q204" i="4"/>
  <c r="C204" i="4"/>
  <c r="I204" i="4" s="1"/>
  <c r="C203" i="4"/>
  <c r="Q202" i="4"/>
  <c r="C202" i="4"/>
  <c r="O202" i="4" s="1"/>
  <c r="C199" i="4"/>
  <c r="P199" i="4" s="1"/>
  <c r="C198" i="4"/>
  <c r="J198" i="4" s="1"/>
  <c r="C196" i="4"/>
  <c r="T196" i="4" s="1"/>
  <c r="C195" i="4"/>
  <c r="C194" i="4"/>
  <c r="T194" i="4" s="1"/>
  <c r="C193" i="4"/>
  <c r="T193" i="4" s="1"/>
  <c r="C192" i="4"/>
  <c r="P192" i="4" s="1"/>
  <c r="C191" i="4"/>
  <c r="I191" i="4" s="1"/>
  <c r="J191" i="4" s="1"/>
  <c r="C190" i="4"/>
  <c r="T190" i="4" s="1"/>
  <c r="C189" i="4"/>
  <c r="C188" i="4"/>
  <c r="T188" i="4" s="1"/>
  <c r="Q187" i="4"/>
  <c r="C187" i="4"/>
  <c r="J186" i="4"/>
  <c r="C186" i="4"/>
  <c r="P186" i="4" s="1"/>
  <c r="I185" i="4"/>
  <c r="C185" i="4"/>
  <c r="P185" i="4" s="1"/>
  <c r="C184" i="4"/>
  <c r="P184" i="4" s="1"/>
  <c r="C183" i="4"/>
  <c r="P183" i="4" s="1"/>
  <c r="Q181" i="4"/>
  <c r="C181" i="4"/>
  <c r="Q180" i="4"/>
  <c r="C180" i="4"/>
  <c r="C178" i="4"/>
  <c r="I178" i="4" s="1"/>
  <c r="Q176" i="4"/>
  <c r="C174" i="4"/>
  <c r="P174" i="4" s="1"/>
  <c r="C173" i="4"/>
  <c r="P173" i="4" s="1"/>
  <c r="C142" i="4"/>
  <c r="I142" i="4" s="1"/>
  <c r="J142" i="4" s="1"/>
  <c r="C172" i="4"/>
  <c r="P172" i="4" s="1"/>
  <c r="C171" i="4"/>
  <c r="C170" i="4"/>
  <c r="T170" i="4" s="1"/>
  <c r="C169" i="4"/>
  <c r="I169" i="4" s="1"/>
  <c r="C168" i="4"/>
  <c r="T168" i="4" s="1"/>
  <c r="C167" i="4"/>
  <c r="C166" i="4"/>
  <c r="T166" i="4" s="1"/>
  <c r="C165" i="4"/>
  <c r="I165" i="4" s="1"/>
  <c r="C164" i="4"/>
  <c r="T164" i="4" s="1"/>
  <c r="C163" i="4"/>
  <c r="C162" i="4"/>
  <c r="T162" i="4" s="1"/>
  <c r="C161" i="4"/>
  <c r="T161" i="4" s="1"/>
  <c r="C160" i="4"/>
  <c r="P160" i="4" s="1"/>
  <c r="C159" i="4"/>
  <c r="T159" i="4" s="1"/>
  <c r="C158" i="4"/>
  <c r="C157" i="4"/>
  <c r="I157" i="4" s="1"/>
  <c r="C141" i="4"/>
  <c r="C156" i="4"/>
  <c r="P156" i="4" s="1"/>
  <c r="C155" i="4"/>
  <c r="T155" i="4" s="1"/>
  <c r="C154" i="4"/>
  <c r="T154" i="4" s="1"/>
  <c r="C153" i="4"/>
  <c r="C152" i="4"/>
  <c r="T152" i="4" s="1"/>
  <c r="C150" i="4"/>
  <c r="T150" i="4" s="1"/>
  <c r="C149" i="4"/>
  <c r="T149" i="4" s="1"/>
  <c r="C148" i="4"/>
  <c r="C138" i="4"/>
  <c r="T138" i="4" s="1"/>
  <c r="C147" i="4"/>
  <c r="T147" i="4" s="1"/>
  <c r="C146" i="4"/>
  <c r="T146" i="4" s="1"/>
  <c r="C145" i="4"/>
  <c r="C144" i="4"/>
  <c r="T144" i="4" s="1"/>
  <c r="C143" i="4"/>
  <c r="T143" i="4" s="1"/>
  <c r="P137" i="4"/>
  <c r="S136" i="4"/>
  <c r="C136" i="4"/>
  <c r="P136" i="4" s="1"/>
  <c r="Q134" i="4"/>
  <c r="C134" i="4"/>
  <c r="C133" i="4"/>
  <c r="T133" i="4" s="1"/>
  <c r="C132" i="4"/>
  <c r="I132" i="4" s="1"/>
  <c r="J132" i="4" s="1"/>
  <c r="C131" i="4"/>
  <c r="P131" i="4" s="1"/>
  <c r="C130" i="4"/>
  <c r="C129" i="4"/>
  <c r="T129" i="4" s="1"/>
  <c r="C128" i="4"/>
  <c r="I128" i="4" s="1"/>
  <c r="C127" i="4"/>
  <c r="P127" i="4" s="1"/>
  <c r="C126" i="4"/>
  <c r="T126" i="4" s="1"/>
  <c r="Q125" i="4"/>
  <c r="C125" i="4"/>
  <c r="C124" i="4"/>
  <c r="I124" i="4" s="1"/>
  <c r="C123" i="4"/>
  <c r="P123" i="4" s="1"/>
  <c r="C122" i="4"/>
  <c r="T122" i="4" s="1"/>
  <c r="C121" i="4"/>
  <c r="T121" i="4" s="1"/>
  <c r="C120" i="4"/>
  <c r="I120" i="4" s="1"/>
  <c r="J120" i="4" s="1"/>
  <c r="C119" i="4"/>
  <c r="P119" i="4" s="1"/>
  <c r="C118" i="4"/>
  <c r="C117" i="4"/>
  <c r="T117" i="4" s="1"/>
  <c r="I115" i="4"/>
  <c r="C115" i="4"/>
  <c r="I116" i="4"/>
  <c r="C116" i="4"/>
  <c r="P116" i="4" s="1"/>
  <c r="I114" i="4"/>
  <c r="C114" i="4"/>
  <c r="C113" i="4"/>
  <c r="S112" i="4"/>
  <c r="I112" i="4"/>
  <c r="Q112" i="4" s="1"/>
  <c r="C112" i="4"/>
  <c r="P112" i="4" s="1"/>
  <c r="C111" i="4"/>
  <c r="Q111" i="4" s="1"/>
  <c r="C110" i="4"/>
  <c r="I109" i="4"/>
  <c r="K109" i="4" s="1"/>
  <c r="C109" i="4"/>
  <c r="Q109" i="4" s="1"/>
  <c r="Q108" i="4"/>
  <c r="C108" i="4"/>
  <c r="I108" i="4" s="1"/>
  <c r="C107" i="4"/>
  <c r="Q106" i="4"/>
  <c r="C106" i="4"/>
  <c r="P106" i="4" s="1"/>
  <c r="T105" i="4"/>
  <c r="S105" i="4"/>
  <c r="S98" i="4" s="1"/>
  <c r="Q105" i="4"/>
  <c r="Q98" i="4" s="1"/>
  <c r="C105" i="4"/>
  <c r="P105" i="4" s="1"/>
  <c r="S104" i="4"/>
  <c r="I104" i="4"/>
  <c r="Q104" i="4" s="1"/>
  <c r="C104" i="4"/>
  <c r="P104" i="4" s="1"/>
  <c r="P102" i="4"/>
  <c r="P98" i="4" s="1"/>
  <c r="C101" i="4"/>
  <c r="T101" i="4" s="1"/>
  <c r="C100" i="4"/>
  <c r="T100" i="4" s="1"/>
  <c r="J98" i="4"/>
  <c r="C99" i="4"/>
  <c r="C97" i="4"/>
  <c r="T97" i="4" s="1"/>
  <c r="C96" i="4"/>
  <c r="T96" i="4" s="1"/>
  <c r="C95" i="4"/>
  <c r="T95" i="4" s="1"/>
  <c r="C94" i="4"/>
  <c r="P94" i="4" s="1"/>
  <c r="C93" i="4"/>
  <c r="I93" i="4" s="1"/>
  <c r="C92" i="4"/>
  <c r="C91" i="4"/>
  <c r="I90" i="4"/>
  <c r="J90" i="4" s="1"/>
  <c r="C90" i="4"/>
  <c r="T90" i="4" s="1"/>
  <c r="C89" i="4"/>
  <c r="C87" i="4"/>
  <c r="T87" i="4" s="1"/>
  <c r="C86" i="4"/>
  <c r="P86" i="4" s="1"/>
  <c r="C85" i="4"/>
  <c r="Q85" i="4" s="1"/>
  <c r="T83" i="4"/>
  <c r="T82" i="4"/>
  <c r="T81" i="4"/>
  <c r="T80" i="4"/>
  <c r="T79" i="4"/>
  <c r="T78" i="4"/>
  <c r="T77" i="4"/>
  <c r="T76" i="4"/>
  <c r="T75" i="4"/>
  <c r="I74" i="4"/>
  <c r="T73" i="4"/>
  <c r="Q72" i="4"/>
  <c r="Q61" i="4" s="1"/>
  <c r="P72" i="4"/>
  <c r="I71" i="4"/>
  <c r="J71" i="4" s="1"/>
  <c r="P71" i="4"/>
  <c r="I70" i="4"/>
  <c r="J70" i="4" s="1"/>
  <c r="T70" i="4"/>
  <c r="I69" i="4"/>
  <c r="J69" i="4" s="1"/>
  <c r="P69" i="4"/>
  <c r="I68" i="4"/>
  <c r="J68" i="4" s="1"/>
  <c r="J67" i="4"/>
  <c r="J66" i="4"/>
  <c r="P65" i="4"/>
  <c r="P61" i="4" s="1"/>
  <c r="P64" i="4"/>
  <c r="P63" i="4"/>
  <c r="C62" i="4"/>
  <c r="Q62" i="4" s="1"/>
  <c r="J60" i="4"/>
  <c r="S60" i="4" s="1"/>
  <c r="P60" i="4"/>
  <c r="P59" i="4"/>
  <c r="Q58" i="4"/>
  <c r="I58" i="4"/>
  <c r="P58" i="4"/>
  <c r="Q57" i="4"/>
  <c r="Q56" i="4"/>
  <c r="P56" i="4"/>
  <c r="K56" i="4"/>
  <c r="P55" i="4"/>
  <c r="P54" i="4"/>
  <c r="Q53" i="4"/>
  <c r="P53" i="4"/>
  <c r="I51" i="4"/>
  <c r="J51" i="4" s="1"/>
  <c r="I50" i="4"/>
  <c r="J50" i="4" s="1"/>
  <c r="I49" i="4"/>
  <c r="J49" i="4" s="1"/>
  <c r="C49" i="4"/>
  <c r="P49" i="4" s="1"/>
  <c r="C48" i="4"/>
  <c r="Q48" i="4" s="1"/>
  <c r="J46" i="4"/>
  <c r="C46" i="4"/>
  <c r="P46" i="4" s="1"/>
  <c r="I36" i="4"/>
  <c r="Q36" i="4" s="1"/>
  <c r="C36" i="4"/>
  <c r="T35" i="4"/>
  <c r="T34" i="4"/>
  <c r="T33" i="4"/>
  <c r="T32" i="4"/>
  <c r="T31" i="4"/>
  <c r="Q30" i="4"/>
  <c r="P30" i="4"/>
  <c r="Q29" i="4"/>
  <c r="Q28" i="4"/>
  <c r="P28" i="4"/>
  <c r="Q27" i="4"/>
  <c r="C27" i="4"/>
  <c r="Q26" i="4"/>
  <c r="C26" i="4"/>
  <c r="P26" i="4" s="1"/>
  <c r="Q25" i="4"/>
  <c r="C25" i="4"/>
  <c r="Q24" i="4"/>
  <c r="C24" i="4"/>
  <c r="P24" i="4" s="1"/>
  <c r="C23" i="4"/>
  <c r="C22" i="4"/>
  <c r="P22" i="4" s="1"/>
  <c r="C20" i="4"/>
  <c r="T20" i="4" s="1"/>
  <c r="C19" i="4"/>
  <c r="C18" i="4"/>
  <c r="P18" i="4" s="1"/>
  <c r="C17" i="4"/>
  <c r="P17" i="4" s="1"/>
  <c r="C16" i="4"/>
  <c r="P16" i="4" s="1"/>
  <c r="I15" i="4"/>
  <c r="C15" i="4"/>
  <c r="I14" i="4"/>
  <c r="J14" i="4" s="1"/>
  <c r="C14" i="4"/>
  <c r="T14" i="4" s="1"/>
  <c r="C13" i="4"/>
  <c r="P13" i="4" s="1"/>
  <c r="C12" i="4"/>
  <c r="P89" i="4" l="1"/>
  <c r="P88" i="4" s="1"/>
  <c r="C88" i="4"/>
  <c r="T180" i="4"/>
  <c r="T125" i="4"/>
  <c r="P158" i="4"/>
  <c r="P125" i="4"/>
  <c r="P157" i="4"/>
  <c r="P159" i="4"/>
  <c r="P90" i="4"/>
  <c r="I133" i="4"/>
  <c r="J133" i="4" s="1"/>
  <c r="P161" i="4"/>
  <c r="T176" i="4"/>
  <c r="T183" i="4"/>
  <c r="P96" i="4"/>
  <c r="P133" i="4"/>
  <c r="S36" i="4"/>
  <c r="I75" i="4"/>
  <c r="J75" i="4" s="1"/>
  <c r="P120" i="4"/>
  <c r="J128" i="4"/>
  <c r="T156" i="4"/>
  <c r="T187" i="4"/>
  <c r="P14" i="4"/>
  <c r="P15" i="4"/>
  <c r="P19" i="4"/>
  <c r="O48" i="4"/>
  <c r="S46" i="4"/>
  <c r="P50" i="4"/>
  <c r="P73" i="4"/>
  <c r="P78" i="4"/>
  <c r="I129" i="4"/>
  <c r="J129" i="4" s="1"/>
  <c r="I144" i="4"/>
  <c r="J144" i="4" s="1"/>
  <c r="T157" i="4"/>
  <c r="T158" i="4"/>
  <c r="I170" i="4"/>
  <c r="J170" i="4" s="1"/>
  <c r="I172" i="4"/>
  <c r="J172" i="4" s="1"/>
  <c r="I202" i="4"/>
  <c r="O204" i="4"/>
  <c r="T94" i="4"/>
  <c r="J88" i="4"/>
  <c r="O108" i="4"/>
  <c r="P129" i="4"/>
  <c r="P144" i="4"/>
  <c r="P146" i="4"/>
  <c r="P170" i="4"/>
  <c r="T173" i="4"/>
  <c r="Q22" i="4"/>
  <c r="P33" i="4"/>
  <c r="P77" i="4"/>
  <c r="P91" i="4"/>
  <c r="P115" i="4"/>
  <c r="P128" i="4"/>
  <c r="I159" i="4"/>
  <c r="J159" i="4" s="1"/>
  <c r="I161" i="4"/>
  <c r="J161" i="4" s="1"/>
  <c r="J165" i="4"/>
  <c r="J10" i="4"/>
  <c r="J74" i="4"/>
  <c r="J85" i="4"/>
  <c r="P87" i="4"/>
  <c r="P101" i="4"/>
  <c r="J124" i="4"/>
  <c r="P132" i="4"/>
  <c r="I136" i="4"/>
  <c r="Q136" i="4" s="1"/>
  <c r="I138" i="4"/>
  <c r="J138" i="4" s="1"/>
  <c r="I162" i="4"/>
  <c r="J162" i="4" s="1"/>
  <c r="I164" i="4"/>
  <c r="J164" i="4" s="1"/>
  <c r="J169" i="4"/>
  <c r="I180" i="4"/>
  <c r="J193" i="4"/>
  <c r="J182" i="4" s="1"/>
  <c r="I206" i="4"/>
  <c r="S25" i="4"/>
  <c r="S27" i="4"/>
  <c r="S29" i="4"/>
  <c r="T71" i="4"/>
  <c r="P74" i="4"/>
  <c r="I78" i="4"/>
  <c r="J78" i="4" s="1"/>
  <c r="O85" i="4"/>
  <c r="P100" i="4"/>
  <c r="P107" i="4"/>
  <c r="P111" i="4"/>
  <c r="I113" i="4"/>
  <c r="J113" i="4" s="1"/>
  <c r="J116" i="4"/>
  <c r="I117" i="4"/>
  <c r="J117" i="4" s="1"/>
  <c r="I121" i="4"/>
  <c r="J121" i="4" s="1"/>
  <c r="P124" i="4"/>
  <c r="T134" i="4"/>
  <c r="P138" i="4"/>
  <c r="P149" i="4"/>
  <c r="T160" i="4"/>
  <c r="P162" i="4"/>
  <c r="P164" i="4"/>
  <c r="I166" i="4"/>
  <c r="J166" i="4" s="1"/>
  <c r="I168" i="4"/>
  <c r="J168" i="4" s="1"/>
  <c r="I174" i="4"/>
  <c r="T185" i="4"/>
  <c r="I187" i="4"/>
  <c r="I188" i="4"/>
  <c r="J188" i="4" s="1"/>
  <c r="I190" i="4"/>
  <c r="J190" i="4" s="1"/>
  <c r="I192" i="4"/>
  <c r="P193" i="4"/>
  <c r="O194" i="4"/>
  <c r="O196" i="4"/>
  <c r="P203" i="4"/>
  <c r="C210" i="4"/>
  <c r="T16" i="4"/>
  <c r="T17" i="4"/>
  <c r="P32" i="4"/>
  <c r="P35" i="4"/>
  <c r="P66" i="4"/>
  <c r="P70" i="4"/>
  <c r="P82" i="4"/>
  <c r="P99" i="4"/>
  <c r="P113" i="4"/>
  <c r="J115" i="4"/>
  <c r="P117" i="4"/>
  <c r="P121" i="4"/>
  <c r="P152" i="4"/>
  <c r="P154" i="4"/>
  <c r="P166" i="4"/>
  <c r="P168" i="4"/>
  <c r="T174" i="4"/>
  <c r="T184" i="4"/>
  <c r="P188" i="4"/>
  <c r="P190" i="4"/>
  <c r="T192" i="4"/>
  <c r="P211" i="4"/>
  <c r="I12" i="4"/>
  <c r="J12" i="4" s="1"/>
  <c r="P12" i="4"/>
  <c r="J11" i="4"/>
  <c r="I11" i="4" s="1"/>
  <c r="T49" i="4"/>
  <c r="T59" i="4"/>
  <c r="T47" i="4" s="1"/>
  <c r="Q110" i="4"/>
  <c r="P110" i="4"/>
  <c r="P130" i="4"/>
  <c r="I130" i="4"/>
  <c r="J130" i="4" s="1"/>
  <c r="P153" i="4"/>
  <c r="T153" i="4"/>
  <c r="O11" i="4"/>
  <c r="P20" i="4"/>
  <c r="P23" i="4"/>
  <c r="S24" i="4"/>
  <c r="P25" i="4"/>
  <c r="S26" i="4"/>
  <c r="P27" i="4"/>
  <c r="S28" i="4"/>
  <c r="P29" i="4"/>
  <c r="S30" i="4"/>
  <c r="P31" i="4"/>
  <c r="P34" i="4"/>
  <c r="J48" i="4"/>
  <c r="P51" i="4"/>
  <c r="I59" i="4"/>
  <c r="J62" i="4"/>
  <c r="T64" i="4"/>
  <c r="P67" i="4"/>
  <c r="I76" i="4"/>
  <c r="J76" i="4" s="1"/>
  <c r="P80" i="4"/>
  <c r="P81" i="4"/>
  <c r="P118" i="4"/>
  <c r="I118" i="4"/>
  <c r="J118" i="4" s="1"/>
  <c r="T130" i="4"/>
  <c r="P141" i="4"/>
  <c r="I141" i="4"/>
  <c r="J141" i="4" s="1"/>
  <c r="P171" i="4"/>
  <c r="I171" i="4"/>
  <c r="J171" i="4" s="1"/>
  <c r="T171" i="4"/>
  <c r="P114" i="4"/>
  <c r="J114" i="4"/>
  <c r="Q11" i="4"/>
  <c r="P36" i="4"/>
  <c r="P57" i="4"/>
  <c r="O62" i="4"/>
  <c r="P68" i="4"/>
  <c r="P95" i="4"/>
  <c r="T118" i="4"/>
  <c r="T98" i="4" s="1"/>
  <c r="P126" i="4"/>
  <c r="I126" i="4"/>
  <c r="J126" i="4" s="1"/>
  <c r="P145" i="4"/>
  <c r="T145" i="4"/>
  <c r="T13" i="4"/>
  <c r="T18" i="4"/>
  <c r="T65" i="4"/>
  <c r="P76" i="4"/>
  <c r="I73" i="4"/>
  <c r="J73" i="4" s="1"/>
  <c r="I77" i="4"/>
  <c r="J77" i="4" s="1"/>
  <c r="T93" i="4"/>
  <c r="P93" i="4"/>
  <c r="P122" i="4"/>
  <c r="I122" i="4"/>
  <c r="J122" i="4" s="1"/>
  <c r="O134" i="4"/>
  <c r="I134" i="4"/>
  <c r="P148" i="4"/>
  <c r="T148" i="4"/>
  <c r="P163" i="4"/>
  <c r="I163" i="4"/>
  <c r="J163" i="4" s="1"/>
  <c r="T163" i="4"/>
  <c r="T106" i="4"/>
  <c r="T119" i="4"/>
  <c r="T123" i="4"/>
  <c r="T127" i="4"/>
  <c r="T131" i="4"/>
  <c r="Q178" i="4"/>
  <c r="O181" i="4"/>
  <c r="I181" i="4"/>
  <c r="P189" i="4"/>
  <c r="I189" i="4"/>
  <c r="J189" i="4" s="1"/>
  <c r="T74" i="4"/>
  <c r="P75" i="4"/>
  <c r="P79" i="4"/>
  <c r="P83" i="4"/>
  <c r="P92" i="4"/>
  <c r="P97" i="4"/>
  <c r="I106" i="4"/>
  <c r="T108" i="4"/>
  <c r="P109" i="4"/>
  <c r="I119" i="4"/>
  <c r="T120" i="4"/>
  <c r="I123" i="4"/>
  <c r="J123" i="4" s="1"/>
  <c r="T124" i="4"/>
  <c r="I127" i="4"/>
  <c r="J127" i="4" s="1"/>
  <c r="T128" i="4"/>
  <c r="I131" i="4"/>
  <c r="J131" i="4" s="1"/>
  <c r="T132" i="4"/>
  <c r="P143" i="4"/>
  <c r="I143" i="4"/>
  <c r="J143" i="4" s="1"/>
  <c r="P147" i="4"/>
  <c r="P150" i="4"/>
  <c r="P155" i="4"/>
  <c r="P167" i="4"/>
  <c r="I167" i="4"/>
  <c r="J167" i="4" s="1"/>
  <c r="J178" i="4"/>
  <c r="T189" i="4"/>
  <c r="T167" i="4"/>
  <c r="T181" i="4"/>
  <c r="T195" i="4"/>
  <c r="O195" i="4"/>
  <c r="I198" i="4"/>
  <c r="P165" i="4"/>
  <c r="P169" i="4"/>
  <c r="T172" i="4"/>
  <c r="P142" i="4"/>
  <c r="P176" i="4"/>
  <c r="P135" i="4" s="1"/>
  <c r="P178" i="4"/>
  <c r="O180" i="4"/>
  <c r="O187" i="4"/>
  <c r="P191" i="4"/>
  <c r="O198" i="4"/>
  <c r="T202" i="4"/>
  <c r="T203" i="4"/>
  <c r="T206" i="4"/>
  <c r="P207" i="4"/>
  <c r="T165" i="4"/>
  <c r="T169" i="4"/>
  <c r="T191" i="4"/>
  <c r="Q198" i="4"/>
  <c r="T204" i="4"/>
  <c r="Q207" i="4"/>
  <c r="N88" i="4" l="1"/>
  <c r="C212" i="4"/>
  <c r="T88" i="4"/>
  <c r="T10" i="4"/>
  <c r="T135" i="4"/>
  <c r="P47" i="4"/>
  <c r="P10" i="4"/>
  <c r="J135" i="4"/>
  <c r="J61" i="4"/>
  <c r="N61" i="4" s="1"/>
  <c r="S53" i="4"/>
  <c r="S47" i="4" s="1"/>
  <c r="J47" i="4"/>
  <c r="S22" i="4"/>
  <c r="S10" i="4" s="1"/>
  <c r="Q10" i="4"/>
  <c r="T197" i="4"/>
  <c r="I85" i="4"/>
  <c r="P210" i="4"/>
  <c r="T61" i="4"/>
  <c r="Q55" i="4"/>
  <c r="Q47" i="4" s="1"/>
  <c r="T178" i="4"/>
  <c r="J119" i="4"/>
  <c r="I62" i="4"/>
  <c r="I48" i="4"/>
  <c r="P212" i="4" l="1"/>
  <c r="J212" i="4"/>
  <c r="N212" i="4" s="1"/>
  <c r="N135" i="4"/>
  <c r="S212" i="4"/>
  <c r="T212" i="4"/>
  <c r="Q212" i="4"/>
</calcChain>
</file>

<file path=xl/sharedStrings.xml><?xml version="1.0" encoding="utf-8"?>
<sst xmlns="http://schemas.openxmlformats.org/spreadsheetml/2006/main" count="245" uniqueCount="245">
  <si>
    <t>Պարտադիր խնդիր</t>
  </si>
  <si>
    <t>ԿԱՊԱՆ ՀԱՄԱՅՆՔ</t>
  </si>
  <si>
    <t>Վազգեն Սարգսյանի անվան մանկական զբոսայգու հիմնանորոգում, նոր կարուսելների տեղադրում</t>
  </si>
  <si>
    <t>Դավիթ Բեկ գյուղի վարչական շենքի նորոգում</t>
  </si>
  <si>
    <t>Տանձավեր գյուղի վարչական շենքի նորոգում</t>
  </si>
  <si>
    <t>Նորաշենիկ գյուղի վարչական շենքի նորոգում</t>
  </si>
  <si>
    <t>Մշակույթի կենտրոնի նյութատեխնիկական բազայի արդիականացում, վերազինում և կահավորում</t>
  </si>
  <si>
    <t>Մշակույթի կենտրոնի շենքի ամբողջական նորոգում</t>
  </si>
  <si>
    <t>Բաղաբերդ թաղամասում նախադպրոցական ուսումնական հաստատության համար նոր շենքի կառուցում՝ նվազագույնը 220 երեխայի համար</t>
  </si>
  <si>
    <t>Լեռնագործների փողոցում շենքի վերակառուցում՝ 150 երեխայի համար  ՆՈՒՀ հիմնելու նպատակով</t>
  </si>
  <si>
    <r>
      <rPr>
        <sz val="10"/>
        <color theme="1"/>
        <rFont val="GHEA Mariam"/>
        <family val="3"/>
      </rPr>
      <t></t>
    </r>
    <r>
      <rPr>
        <sz val="10"/>
        <color theme="1"/>
        <rFont val="GHEA Grapalat"/>
        <family val="3"/>
      </rPr>
      <t>Կապանի թիվ 1 նախադպրոցական ուսումնական հաստատություն</t>
    </r>
    <r>
      <rPr>
        <sz val="10"/>
        <color theme="1"/>
        <rFont val="GHEA Mariam"/>
        <family val="3"/>
      </rPr>
      <t></t>
    </r>
    <r>
      <rPr>
        <sz val="10"/>
        <color theme="1"/>
        <rFont val="GHEA Grapalat"/>
        <family val="3"/>
      </rPr>
      <t xml:space="preserve"> ՀՈԱԿ-ի հիմնանորոգում</t>
    </r>
  </si>
  <si>
    <r>
      <rPr>
        <sz val="10"/>
        <color theme="1"/>
        <rFont val="GHEA Mariam"/>
        <family val="3"/>
      </rPr>
      <t></t>
    </r>
    <r>
      <rPr>
        <sz val="10"/>
        <color theme="1"/>
        <rFont val="GHEA Grapalat"/>
        <family val="3"/>
      </rPr>
      <t>Կապանի թիվ 2 նախադպրոցական ուսումնական հաստատություն</t>
    </r>
    <r>
      <rPr>
        <sz val="10"/>
        <color theme="1"/>
        <rFont val="GHEA Mariam"/>
        <family val="3"/>
      </rPr>
      <t></t>
    </r>
    <r>
      <rPr>
        <sz val="10"/>
        <color theme="1"/>
        <rFont val="GHEA Grapalat"/>
        <family val="3"/>
      </rPr>
      <t xml:space="preserve"> ՀՈԱԿ-ի հիմնանորոգում</t>
    </r>
  </si>
  <si>
    <t>Կապանի կոմունալ ծառայություն ՀՈԱԿ-ի համար գրասենյակի կառուցում</t>
  </si>
  <si>
    <t>Կապանի կոմունալ ծառայություն ՀՈԱԿ-ի ավտոպարկի կառուցում</t>
  </si>
  <si>
    <t>Ծաղկապատ տարածքների, կանաչ գոտիների ընդլայնմանն ուղղված աշխատանքների իրականացում</t>
  </si>
  <si>
    <t>Կոմունալ ծառայության ավտոպարկի համալրում բազմաֆունկցիոնալ մեքենաներով</t>
  </si>
  <si>
    <t>Գետերի և սելավատարների մաքրման աշխատանքների իրականացում</t>
  </si>
  <si>
    <t>Երիտասարդական ակումբների հիմնում /հիմնման աջակցություն/</t>
  </si>
  <si>
    <t>Հատուկ կարիքավոր մեծահասակների ցերեկային խնամքի ծառայությունների ստեղծում /ստեղծման աջակցություն/</t>
  </si>
  <si>
    <t>Կապանում երեխաների ամառային ճամբարի հիմնում  /վերակազմակերպում/</t>
  </si>
  <si>
    <t>Գարեգին Նժդեհի հուշահամալիրի հարևանությամբ հանգստի գոտու կազմակերպում, հարակից տարածքի բարեկարգում և սահադաշտի հիմնում</t>
  </si>
  <si>
    <t>Վաչագան գետի հունի մաքրում, հայելային պատկերների ու հենապատերի վերականգնում, նոր ճաղավանդակների տեղադրում</t>
  </si>
  <si>
    <t>Սեյսմակայունության գնահատման և բարձրացման նպատակով  շենքերում անհրաժեշտ հետազոտությունների կատարում</t>
  </si>
  <si>
    <t>Շղարշիկ թաղամաս տանող ճանապարհի ասֆալտապատում</t>
  </si>
  <si>
    <t>Համլետավան թաղամաս տանող ճանապարհի ասֆալտապատում</t>
  </si>
  <si>
    <t>Թումո կենտրոնի ստեղծում</t>
  </si>
  <si>
    <t>Համայնքի 17 գյուղերում աղբահանության կազմակերպման համար աղբամանների ձեռքբերում</t>
  </si>
  <si>
    <t>Պողոս Տեր-Դավթյանի արձանի տեղադրում և հարակից տարածքի բարեկարգում</t>
  </si>
  <si>
    <t>Բաղաբերդ թաղամասի կոյուղագծի կառուցում</t>
  </si>
  <si>
    <t>Կապանի ՄՊՍԿ և թիվ 4 ՆՈՒՀ-ի տանիքներին արևային կայանների տեղադրում</t>
  </si>
  <si>
    <t>Արևային կայանների տեղադրում</t>
  </si>
  <si>
    <t>Հասարակական շենքերի կառուցում և նորոգում /2022 թվականի սուբվենցիոն ծրագիր/</t>
  </si>
  <si>
    <t>Օխտար գյուղի ակումբի շենքի հիմնանորոգում</t>
  </si>
  <si>
    <t>Ծավ գյուղի հանդիսությունների սրահի նորոգում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</si>
  <si>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</si>
  <si>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>Կապան քաղաքի Վաչագան թաղամասի հանդիսությունների սրահի մասնակի նորոգում</t>
  </si>
  <si>
    <t>Ըրկենանց գյուղ մտնող ոռոգման համակարգի բարեկարգում</t>
  </si>
  <si>
    <t>Եղեգ բնակավայրի նախկին ակումբի շենքի նորոգում՝ հանդիսությունների սրահ վերակազմակերպելու նպատակով</t>
  </si>
  <si>
    <t xml:space="preserve">Ճակատեն բնակավայրում խմելու ջրի նոր ցանցի կառուցում </t>
  </si>
  <si>
    <t>Սրաշեն բնակավայրի խմելու ջրի մատակարարման համակարգի կառուցում</t>
  </si>
  <si>
    <t>Ուժանիս բնակավայրի խմելու ջրի ջրամբարի ջրագծի և ներքին ցանցի կառուցում</t>
  </si>
  <si>
    <t xml:space="preserve">Կաղնուտ գյուղի խմելու ջրի համակարգի նորոգում </t>
  </si>
  <si>
    <t>Եղեգ բնակավայրի խմելու ջրագծին նոր ջրատարի ավելացում՝ առկա աղբյուրներից</t>
  </si>
  <si>
    <t>Անտառաշատ գյուղի խմելու ջրի համակարգի կառուցում</t>
  </si>
  <si>
    <t xml:space="preserve">Վանեք բնակավայրի խմելու ջրի համակարգի նորոգում </t>
  </si>
  <si>
    <t xml:space="preserve">Աղվանի գյուղի խմելու ջրագծի կառուցում </t>
  </si>
  <si>
    <t>Կապան քաղաքում ապաստարանների կառուցում /2022 թվականի սուբվենցիա/</t>
  </si>
  <si>
    <t xml:space="preserve">Շրվենանց գյուղի խմելու ջրի համակարգի նորոգում </t>
  </si>
  <si>
    <t>Նորաշենիկ գյուղի ջրամատակարարման համակարգի նորոգում</t>
  </si>
  <si>
    <t xml:space="preserve">Վերին Խոտանան գյուղի խմելու ջրի ջրագծի նորոգում </t>
  </si>
  <si>
    <t xml:space="preserve">Դավիթ Բեկ գյուղի խմելու ջրի համակարգի նորոգում </t>
  </si>
  <si>
    <t>Արծվանիկ գյուղի խմելու ջրի նոր ցանցի կառուցում</t>
  </si>
  <si>
    <t xml:space="preserve">Սյունիք բնակավայրի գյուղամիջյան ճանապարհների նորոգում </t>
  </si>
  <si>
    <t xml:space="preserve">Եղեգ բնակավայրի գյուղամիջյան ճանապարհների բարեկարգում </t>
  </si>
  <si>
    <t>Տանձավեր բնակավայրի գյուղամիջյան ճանապարհների նորոգում</t>
  </si>
  <si>
    <t xml:space="preserve">Անտառաշատ բնակավայրի գյուղամիջյան ճանապարհների նորոգում </t>
  </si>
  <si>
    <t xml:space="preserve">Խդրանց բնակավայրի գյուղամիջյան ճանապարհների բարակերգում </t>
  </si>
  <si>
    <t xml:space="preserve">Չափնի բնակավայրի գյուղամիջյան ճանապարհների բարեկարգում </t>
  </si>
  <si>
    <t xml:space="preserve">Օխտար բնակավայրի գյուղամիջյան ճանապարհների նորոգում </t>
  </si>
  <si>
    <t xml:space="preserve">Նորաշենիկ բնակավայրի գյուղամիջյան ճանապարհների և հրապարակի բարեկարգում </t>
  </si>
  <si>
    <t xml:space="preserve">Շրվենանց բնակավայր մտնող ճանապարհահատվածի ասֆալտապատում </t>
  </si>
  <si>
    <t xml:space="preserve">Արծվանիկ բնակավայրի գյուղամիջյան ճանապարհների ասֆալտապատում </t>
  </si>
  <si>
    <t xml:space="preserve">Դավիթ Բեկ գյուղում Արամ Մանուկյանի տուն-թանգարանի հիմնում </t>
  </si>
  <si>
    <t xml:space="preserve">Սևաքար բնակավայրի ճանապարհների նորոգում </t>
  </si>
  <si>
    <t>Շինարարների թաղամասի նորոգում, ասֆալտապատում</t>
  </si>
  <si>
    <t xml:space="preserve">Ազատամարտիկների փողոցի մի հատվածի ասֆալտապատում </t>
  </si>
  <si>
    <t xml:space="preserve">Երկաթուղայինների 4-րդ նրբանցքի հիմնանորոգում </t>
  </si>
  <si>
    <t>Մ․  Ստեփանյան փողոցի նորոգում</t>
  </si>
  <si>
    <t>Բաղաբերդ թաղամասի 1-5 շենքերի բակերի նորոգում</t>
  </si>
  <si>
    <t xml:space="preserve">Բաղաբերդ թաղամասի 6-րդ շենք տանող ճանապարհահատվածի նորոգում </t>
  </si>
  <si>
    <t xml:space="preserve">Բաղաբերդ թաղամասի 1ա-3ա շենքեր տանող ճանապարհահատվածի նորոգում </t>
  </si>
  <si>
    <t xml:space="preserve">Թեքահարթակների կառուցում </t>
  </si>
  <si>
    <t>Հասարակական շենքերի նորոգում /2021 թվականի սուբվենցիա/</t>
  </si>
  <si>
    <t>ՆՈՒՀ-երի նորոգում և այլընտրանքային խմբի հիմնում /Դավիթ Բեկ, Վարդավանք/ - 2020 թվականի սուբվենցիա</t>
  </si>
  <si>
    <t>Ճանապարհների, բակերի և մայթերի նորոգում /2021 թվականի սուբվենցիա/</t>
  </si>
  <si>
    <t>Խմելու ջրագծերի նորոգում /2021 թվականի սուբվենցիա/</t>
  </si>
  <si>
    <t>Երկաթուղայինների փողոցի թիվ 1, 3, 5, 6 շենքերի բակերի նորոգում</t>
  </si>
  <si>
    <t xml:space="preserve">Դավիթ Բեկ հրապարակից դեպի Դավիթ Բեկի թիվ 13 շենքի տանող ճանապարհահատվածի նորոգում </t>
  </si>
  <si>
    <t>Զբոսաշրջային տեղեկատվական կենտրոնի ստեղծում</t>
  </si>
  <si>
    <t>Կապան քաղաքի թաղամասերում խաղադաշտերի, խաղահրապարակների, մարզահրապարակների և հանգստի գոտիների նորոգում և հիմնում</t>
  </si>
  <si>
    <t xml:space="preserve">Աճանան բնակավայրում ոռոգման ջրի համակարգի նորոգում /2021 թվականի սուբվենցիա/ </t>
  </si>
  <si>
    <t>Եղվարդ գյուղի հանդիսությունների սրահի նորոգում</t>
  </si>
  <si>
    <t>Նախադպրոցական ուսումնական հաստատությունների համար գույքի ձեռքբերում</t>
  </si>
  <si>
    <t>Կապանի համայնքապետարանի հիմնանորոգում և նոր մասնաշենքի կառուցում</t>
  </si>
  <si>
    <t>Ճանապարհների, բակերի և մայթերի նորոգում /2022 թվականի սուբվենցիա/</t>
  </si>
  <si>
    <t>Պատմամշակութային հուշարձանների պահպանության աջակցություն՝ շահագրգիռ կողմերի հետ համագործակցությամբ</t>
  </si>
  <si>
    <t>Բազմաբնակարան շենքերի վերելակների նորոգում</t>
  </si>
  <si>
    <t>Բազմաբնակարան շենքերի նկուղային և կիսանկուղային հարկերի, տանիքների նորոգում /2021 թվականի սուբվենցիա/</t>
  </si>
  <si>
    <t>Իրականացման տարեթիվը</t>
  </si>
  <si>
    <t>Ֆինանսավորման աղբյուրներ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</si>
  <si>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</si>
  <si>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</si>
  <si>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</si>
  <si>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Բարեգործություն /նվիրատվություն/</t>
  </si>
  <si>
    <t>Պետություն-համայնք-մասնավոր հատված համագործակցություն</t>
  </si>
  <si>
    <t>Այլ աղբյուրներ</t>
  </si>
  <si>
    <t>Ծախսերի դասեր</t>
  </si>
  <si>
    <t>Ընթացիկ ծախսեր</t>
  </si>
  <si>
    <t>Ֆինասնավորման կարգավիճակ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</si>
  <si>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</si>
  <si>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</si>
  <si>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</si>
  <si>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</si>
  <si>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Ընդհանուր արժեքը               /ՀՀ դրամ/ 2022-2026թթ</t>
  </si>
  <si>
    <t>Ընդհանուր բնույթի հանրային ծառայություններ</t>
  </si>
  <si>
    <t>Ա․ Մանուկյան փողոցի 1-ին նրբանցքում հանդիսությունների սրահի նորոգում</t>
  </si>
  <si>
    <t>Ուժանիս գյուղի վարչական շենքի և հանդիսությունների սրահի նորոգում</t>
  </si>
  <si>
    <t>Ներքին Խոտանան գյուղում վարչական շենքի կառուցում</t>
  </si>
  <si>
    <t>Վանեք գյուղում վարչական շենքի կառուցում</t>
  </si>
  <si>
    <t>Եղեգ գյուղում վարչական շենքի կառուցում</t>
  </si>
  <si>
    <t xml:space="preserve">Շիկահող բնակավայրի խմելու ջրագծի և ջրամբարի նորոգում 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</si>
  <si>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</si>
  <si>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Կապան քաղաքի Շինարարների փողոցի ակումբ-գրադարանի նորոգում</t>
  </si>
  <si>
    <t>Կապան քաղաքի Ռ․ Մինասյան փողոցի գրադարանի նորոգում</t>
  </si>
  <si>
    <t>Կապան քաղաքի Մ․ Հարությունյան  փողոցի գրադարանի նորոգում</t>
  </si>
  <si>
    <t>Կապան քաղաքի Մ․ Պապյան փողոցի 18 հասցեում գրադարանի նորոգում</t>
  </si>
  <si>
    <t>Կապան քաղաքի Դավիթ Բեկ թաղամասի թիվ 8 հասցեում ակումբ-գրադարանի նորոգում</t>
  </si>
  <si>
    <t>Կապան քաղաքի Բաղաբերդ թաղամասի թիվ 14 հասցեում գրադարանի նորոգում</t>
  </si>
  <si>
    <t>Բազմաբնակարան բնակելի շենքերի տանիքների նորոգում /2022 թվականի սուբվենցիա/</t>
  </si>
  <si>
    <t>Մի շարք գյուղերի գերեզմանատների ցանկապատում</t>
  </si>
  <si>
    <t>Չարենցի փողոցի 2,4 շենքերի և Արամ Մանուկյան 1 շենքի  բակի հիմնանորոգում</t>
  </si>
  <si>
    <t>Բեխ թաղամաս տանող և  ներթաղամասային ճանապարհների ասֆալտապատում</t>
  </si>
  <si>
    <t>Աճանան բնակավայրի գյուղամիջյան ճանապարհների բարեկարգում</t>
  </si>
  <si>
    <t>Գեղանուշ և Գոմարան բնակավայրերի գյուղամիջյան ճանապարհների նորոգում</t>
  </si>
  <si>
    <t xml:space="preserve">Վարդավանք բնակավայրի գյուղամիջյան ճանապարհների նորոգում </t>
  </si>
  <si>
    <t>Կաղնուտ բնակավայրի գյուղամիջյան ճանապարհների նորոգում</t>
  </si>
  <si>
    <t>Վանեք բնակավայրի գյուղամիջյան ճանապարհների նորոգում</t>
  </si>
  <si>
    <t>Մի շարք գյուղերում կանգառների կառուցում</t>
  </si>
  <si>
    <t>Գյուղական բնակավայրերի  փողոցների լուսավորում արևային լուսատուներով</t>
  </si>
  <si>
    <t>Սյունիք, Սզնակ և Դիցմայրի գյուղերի ոռոգման ջրագծի նորոգում</t>
  </si>
  <si>
    <t>Սրաշեն և Շիկահող գյուղերի վարչական տարածքների ոռոգման ջրամատակարարման ապահովում</t>
  </si>
  <si>
    <t>Գյուղերի հասարակական շենքերում տեղակայված բուժկետները նորոգում են այդ շենքերի նորոգման ընթացքում</t>
  </si>
  <si>
    <t>ԸՆԴՀԱՆՈՒՐԸ</t>
  </si>
  <si>
    <t>Ըրկենանց գյուղում վարչական շենքի կառուցում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</si>
  <si>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</si>
  <si>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</si>
  <si>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</si>
  <si>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</si>
  <si>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</si>
  <si>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</si>
  <si>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</si>
  <si>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</si>
  <si>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</si>
  <si>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</si>
  <si>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13. Համայնքում գյուղատնտեսության զարգացման խթանում</t>
  </si>
  <si>
    <t>14. Շրջակա միջավայրի պահպանություն</t>
  </si>
  <si>
    <t>15. Համայնքնում զբոսաշրջության զարգացման խթանում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</si>
  <si>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</si>
  <si>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</si>
  <si>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19. Համայնքի հասարակական կյանքին հաշմանդամների մասնակցության խթանում</t>
  </si>
  <si>
    <t>Կապիտալ ծախսեր</t>
  </si>
  <si>
    <t>Հասարակական շենքերի նորոգում` Արվեստի թանգարանի, ՔԿԱԳ գրասենյակի և Ձորք թաղամասի ակումբ գրադարանի նորոգում  /2020 թվականի սուբվենցիա/</t>
  </si>
  <si>
    <t>Ծավ բնակավայրի վարչական շենքի նորոգում</t>
  </si>
  <si>
    <t>Վարդավանք բնակավայրի ակումբի շենքի նորոգում</t>
  </si>
  <si>
    <t>Վերին Խոտանան բնակավայրի հանդիսությունների սրահի նորոգում</t>
  </si>
  <si>
    <t>Չափնի բնակավայրի հանդիսությունների սրահի նորոգում</t>
  </si>
  <si>
    <t>Դավիթ Բեկ բնակավայրի մշակույթի տան շենքի վերականգնում</t>
  </si>
  <si>
    <t>Շիկահող բնակավայրի ակումբի շենքի տանիքի նորոգում</t>
  </si>
  <si>
    <t>Արծվանիկ բնակավայրի բուժկետի նորոգում</t>
  </si>
  <si>
    <t>Կապան քաղաքի մարմնամարզության մանկապատանեկան մարզադպրոց ՀՈԱԿ-ի վերանորոգում</t>
  </si>
  <si>
    <t>Հանգստի գոտիների /պուրակների/ կազմակերպում  /2022 թվականի սուբվենցիա/</t>
  </si>
  <si>
    <t>Կապանի թիվ 9 նախադպրոցական ուսումնական հաստատություն ՀՈԱԿ-ի հիմնանորոգում</t>
  </si>
  <si>
    <t>Կապանի թիվ 10 նախադպրոցական ուսումնական հաստատություն  ՀՈԱԿ-ի վերանորոգում և տարածքի բարեկարգում</t>
  </si>
  <si>
    <t xml:space="preserve">(2022-2026 թվականներ)                          </t>
  </si>
  <si>
    <t>ՀՀԶԾ ՖԻՆԱՆՍԱՎՈՐՄԱՆ ԱՄՓՈՓԱԹԵՐԹ</t>
  </si>
  <si>
    <t>Տավրուս գյուղի վարչական շենքի և ակումբի նորոգում</t>
  </si>
  <si>
    <t xml:space="preserve">Շիկահող գյուղի հանդիսությունների սրահի կազմակերպում և գույքի ձեռքբերում </t>
  </si>
  <si>
    <t xml:space="preserve">Սրաշեն գյուղի հանդիսությունների սրահի նորոգում </t>
  </si>
  <si>
    <t xml:space="preserve">Ձորաստան գյուղի հանդիսությունների սրահի նորոգում </t>
  </si>
  <si>
    <t>Սևաքար գյուղի հաnդիսությունների սրահի նորոգում</t>
  </si>
  <si>
    <t>Կրթություն /նախադպրոցական և արտադպրոցական հաստատությունների պահպանում/</t>
  </si>
  <si>
    <t>ՆՈՒՀ-երի նորոգում /2022 թվականի սուբվենցիա/</t>
  </si>
  <si>
    <t xml:space="preserve">Արծվանիկ գյուղի ՆՈՒՀ-ի տարածքի բարեկարգում </t>
  </si>
  <si>
    <t>Առաջաձոր գյուղի ակումբ-գրադարանի շենքի նորոգում</t>
  </si>
  <si>
    <t xml:space="preserve">Ճակատեն  գյուղի ակումբի շենքի նորոգում </t>
  </si>
  <si>
    <t xml:space="preserve">Շիկահող  գյուղի մշակույթի տան նորոգում և գույքի ձեռքբերում </t>
  </si>
  <si>
    <t>Գոմարան  գյուղի ակումբի շենքի նորոգում</t>
  </si>
  <si>
    <t>Ներքին Հանդ  գյուղի ակումբի շենքի՝ վարչական նստավայրի տանիքի նորոգում և գույքի ձեռքբերում</t>
  </si>
  <si>
    <t>Եղվարդ  գյուղի մշակույթի տան նորոգում</t>
  </si>
  <si>
    <t xml:space="preserve">Ձորաստան  գյուղի ակումբի շենքի նորոգում </t>
  </si>
  <si>
    <t xml:space="preserve">Աղվանի  գյուղի ակումբի շենքի նորոգում </t>
  </si>
  <si>
    <t xml:space="preserve">Չափնի  գյուղի մշակույթի տան նորոգում </t>
  </si>
  <si>
    <t xml:space="preserve">Շրվենանց  գյուղի ակումբի շենքի նորոգում </t>
  </si>
  <si>
    <t xml:space="preserve">Անտառաշատ  գյուղի ակումբի շենքի նորոգում 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</si>
  <si>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</si>
  <si>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 xml:space="preserve">Սյունիք գյուղում խաղահրապարակի կառուցում </t>
  </si>
  <si>
    <t xml:space="preserve">Եղվարդ գյուղում խաղահրապարակի կառուցում </t>
  </si>
  <si>
    <t xml:space="preserve">Ագարակ գյուղում մանկական խաղադաշտի տեղադրում </t>
  </si>
  <si>
    <t xml:space="preserve">Արծվանիկ  գյուղի խաղահրապարակի մասնակի նորոգում </t>
  </si>
  <si>
    <t xml:space="preserve">Արծվանիկ  գյուղի ֆուտբոլի դաշտի նորոգում </t>
  </si>
  <si>
    <t xml:space="preserve">Վերին Խոտանան  գյուղում խաղահրապարակի կառուցում </t>
  </si>
  <si>
    <t>Աճանան  գյուղում մանկական խաղահրապարակի կառուցում</t>
  </si>
  <si>
    <t xml:space="preserve">Գեղանուշ  գյուղի խմելու ջրի խողովակաշարի նորոգում </t>
  </si>
  <si>
    <t xml:space="preserve">Ներքին Հանդ գյուղի խմելու ջրի ներքին ցանցի, նոր ջրագծի կառուցում </t>
  </si>
  <si>
    <t>Ծավ և Շիշկերտ գյուղերի խմելու ջրի համակարգի կառուցում</t>
  </si>
  <si>
    <t>Ներքին Խոտանան  գյուղի ներքին թաղի խմելու ջրի ջրատարի կառուցում</t>
  </si>
  <si>
    <t>Առաջաձոր գյուղում խմելու ջրագծի ցանցի նորոգում</t>
  </si>
  <si>
    <t>Տանձավեր գյուղի խմելու ջրամատակարարման համակարգի կարգավորում</t>
  </si>
  <si>
    <t xml:space="preserve">Տավրուս գյուղի խմելու ջրի համակարգի կառուցում </t>
  </si>
  <si>
    <t xml:space="preserve">Շիկահող գյուղի ներբնակավայրային ճանապարհների բարեկարգում </t>
  </si>
  <si>
    <t xml:space="preserve">Դեպի Շիշկերտ գյուղ տանող ճանապարհահատվածի նորոգում </t>
  </si>
  <si>
    <t xml:space="preserve">Ներքին Հանդ գյուղի ներբնակավայրային ճանապարհների բարեկարգում </t>
  </si>
  <si>
    <t xml:space="preserve">Առաջաձոր գյուղում ոռոգման ջրագծի խողովակաշարի նորոգում </t>
  </si>
  <si>
    <t>Վանեք գյուղի ոռոգման ջրի համակարգի նորոգում</t>
  </si>
  <si>
    <t>Օխտար գյուղի ոռոգման ջրագծի և ակունքի ջրամբարի նորոգում</t>
  </si>
  <si>
    <t>Դավիթ Բեկ գյուղի ոռոգման ջրի ներքին ցանցի համակարգի նորոգում</t>
  </si>
  <si>
    <t>Տանձավեր գյուղի ոռոգման ջրի համակարգի կարգավորում</t>
  </si>
  <si>
    <t>Աճանան գյուղում ջերմոցների և պտղատու ծառերի մշակման աջակցություն</t>
  </si>
  <si>
    <t xml:space="preserve">Սրաշեն գյուղերի դաշտամիջյան ճանապարհների բարեկարգում </t>
  </si>
  <si>
    <t>Սրաշեն գյուղում հողատարածքների բալերավում /մելորացիա/</t>
  </si>
  <si>
    <t xml:space="preserve">Վերին Խոտանան գյուղի դաշտամիջյան ճանապարհների բարեկարգում </t>
  </si>
  <si>
    <r>
      <rPr>
        <sz val="10"/>
        <color theme="1"/>
        <rFont val="GHEA Mariam"/>
        <family val="3"/>
      </rPr>
  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</t>
    </r>
    <r>
      <rPr>
        <sz val="10"/>
        <color theme="1"/>
        <rFont val="GHEA Grapalat"/>
        <family val="3"/>
      </rPr>
      <t>Կապանի ՊԼԱՍՏՇԻՆ ՀՈԱԿ-ի պահպանումև այլն</t>
    </r>
  </si>
  <si>
    <t>Զբոսաշրջային ենթակառուցվածքների ստեղծմանն աջակցություն</t>
  </si>
  <si>
    <t>Աշխատակազմի քարտուղար</t>
  </si>
  <si>
    <t>Նելլի Շահնազարյան</t>
  </si>
  <si>
    <t>20</t>
  </si>
  <si>
    <t>21</t>
  </si>
  <si>
    <t>Կապան քաղաքի Բաղաբերդ թաղամասի թիվ 6 հասցեում 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</si>
  <si>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</si>
  <si>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Ձորք թաղամաս մտնող հատվածի և բակային հատվածների ասֆալտապատում</t>
  </si>
  <si>
    <t xml:space="preserve">Եղվարդ բնակավայրի գյուղամիջյան ճանապարհների և դեպի Ուժանիս տանող ճանապարհի ասֆալտապատում </t>
  </si>
  <si>
    <t>Կապան համայնքի Գեղանուշ, Ճակատեն, Շիկահող, Ձորաստան, Աղվանի, Անտառաշատ, Շիշկերտ արոտավայրեր տանող ճանապարհների անցանելիության բարելավում</t>
  </si>
  <si>
    <t>Ռ․ Մելիքյան փողոցի թիվ 6 բ/բ շենքերի բակերի, արվեստի պետական քոլեջի հետնամասի հիմնանորոգում</t>
  </si>
  <si>
    <t>Գ․ Նժդեհ փողոցի աջակողմյան մայթի նորոգում</t>
  </si>
  <si>
    <t>Կապան քաղաքի Սուրբ Մեսրոպ Մաշտոց եկեղեցու հարակից տարածքի բարեկարգում</t>
  </si>
  <si>
    <t>Կապան քաղաքում ավտոմոբիլային կամուրջների նորոգում</t>
  </si>
  <si>
    <t>Ողջի գետի հունի մաքրում</t>
  </si>
  <si>
    <t>18,1</t>
  </si>
  <si>
    <t>18,2</t>
  </si>
  <si>
    <t>18,3</t>
  </si>
  <si>
    <t>18,4</t>
  </si>
  <si>
    <t>Կապանի թիվ 3 երաժշտական դպրոց ՀՈԱԿ-ի ջեռուցման համակարգի կառուցում</t>
  </si>
  <si>
    <t>18,5</t>
  </si>
  <si>
    <t>18,6</t>
  </si>
  <si>
    <t>19</t>
  </si>
  <si>
    <t>27,1</t>
  </si>
  <si>
    <t>27,2</t>
  </si>
  <si>
    <t>71</t>
  </si>
  <si>
    <t>72</t>
  </si>
  <si>
    <t>Հավելված</t>
  </si>
  <si>
    <t xml:space="preserve">Հայաստանի Հանրապետության Սյունիքի մարզի </t>
  </si>
  <si>
    <t>Կապան համայնքի ավագանու</t>
  </si>
  <si>
    <t xml:space="preserve">2023 թվականի մարտի 10-ի </t>
  </si>
  <si>
    <t>&lt;&lt;Կապանի թիվ 1 հիմնական դպրոց&gt;&gt; ՊՈԱԿ-ի մարզահրապարակում աթլետիկական փակ մարզասրահի կառուցում</t>
  </si>
  <si>
    <t>N 21-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</si>
</sst>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Mariam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6"/>
  <sheetViews>
    <sheetView tabSelected="1" zoomScale="78" zoomScaleNormal="78" workbookViewId="0">
      <pane ySplit="9" topLeftCell="A211" activePane="bottomLeft" state="frozen"/>
      <selection pane="bottomLeft" activeCell="E212" sqref="E212"/>
    </sheetView>
  </sheetViews>
  <sheetFormatPr defaultColWidth="9.140625" defaultRowHeight="13.5" x14ac:dyDescent="0.25"/>
  <cols>
    <col min="1" max="1" width="6.140625" style="12" customWidth="1"/>
    <col min="2" max="2" width="59.85546875" style="1" customWidth="1"/>
    <col min="3" max="3" width="17.7109375" style="2" customWidth="1"/>
    <col min="4" max="4" width="14" style="8" customWidth="1"/>
    <col min="5" max="5" width="16" style="8" customWidth="1"/>
    <col min="6" max="6" width="16.28515625" style="8" customWidth="1"/>
    <col min="7" max="7" width="15.42578125" style="8" customWidth="1"/>
    <col min="8" max="8" width="13.7109375" style="8" customWidth="1"/>
    <col min="9" max="9" width="15.7109375" style="8" customWidth="1"/>
    <col min="10" max="12" width="15.28515625" style="8" customWidth="1"/>
    <col min="13" max="13" width="21.42578125" style="8" customWidth="1"/>
    <col min="14" max="14" width="15.28515625" style="8" customWidth="1"/>
    <col min="15" max="15" width="16.28515625" style="8" customWidth="1"/>
    <col min="16" max="16" width="16" style="8" customWidth="1"/>
    <col min="17" max="19" width="15.28515625" style="8" customWidth="1"/>
    <col min="20" max="20" width="16" style="8" customWidth="1"/>
    <col min="21" max="16384" width="9.140625" style="1"/>
  </cols>
  <sheetData>
    <row r="1" spans="1:20" x14ac:dyDescent="0.25">
      <c r="A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9" t="s">
        <v>239</v>
      </c>
      <c r="S1" s="29"/>
      <c r="T1" s="29"/>
    </row>
    <row r="2" spans="1:20" x14ac:dyDescent="0.25">
      <c r="A2" s="28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9" t="s">
        <v>240</v>
      </c>
      <c r="S2" s="29"/>
      <c r="T2" s="29"/>
    </row>
    <row r="3" spans="1:20" x14ac:dyDescent="0.25">
      <c r="A3" s="28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9" t="s">
        <v>241</v>
      </c>
      <c r="S3" s="29"/>
      <c r="T3" s="29"/>
    </row>
    <row r="4" spans="1:20" x14ac:dyDescent="0.25">
      <c r="A4" s="28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9" t="s">
        <v>242</v>
      </c>
      <c r="S4" s="29"/>
      <c r="T4" s="29"/>
    </row>
    <row r="5" spans="1:20" x14ac:dyDescent="0.25">
      <c r="B5" s="51" t="s">
        <v>164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R5" s="29" t="s">
        <v>244</v>
      </c>
      <c r="S5" s="29"/>
      <c r="T5" s="29"/>
    </row>
    <row r="6" spans="1:20" x14ac:dyDescent="0.25">
      <c r="B6" s="51" t="s">
        <v>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20" x14ac:dyDescent="0.25">
      <c r="B7" s="52" t="s">
        <v>163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20" ht="30.75" customHeight="1" x14ac:dyDescent="0.25">
      <c r="A8" s="42" t="s">
        <v>134</v>
      </c>
      <c r="B8" s="53" t="s">
        <v>0</v>
      </c>
      <c r="C8" s="54" t="s">
        <v>103</v>
      </c>
      <c r="D8" s="55" t="s">
        <v>88</v>
      </c>
      <c r="E8" s="55"/>
      <c r="F8" s="55"/>
      <c r="G8" s="55"/>
      <c r="H8" s="55"/>
      <c r="I8" s="55" t="s">
        <v>89</v>
      </c>
      <c r="J8" s="55"/>
      <c r="K8" s="55"/>
      <c r="L8" s="55"/>
      <c r="M8" s="55"/>
      <c r="N8" s="55"/>
      <c r="O8" s="37" t="s">
        <v>96</v>
      </c>
      <c r="P8" s="38"/>
      <c r="Q8" s="39" t="s">
        <v>98</v>
      </c>
      <c r="R8" s="40"/>
      <c r="S8" s="40"/>
      <c r="T8" s="41"/>
    </row>
    <row r="9" spans="1:20" ht="54.75" customHeight="1" x14ac:dyDescent="0.25">
      <c r="A9" s="44"/>
      <c r="B9" s="53"/>
      <c r="C9" s="54"/>
      <c r="D9" s="10">
        <v>2022</v>
      </c>
      <c r="E9" s="10">
        <v>2023</v>
      </c>
      <c r="F9" s="10">
        <v>2024</v>
      </c>
      <c r="G9" s="10">
        <v>2025</v>
      </c>
      <c r="H9" s="10">
        <v>2026</v>
      </c>
      <c r="I9" s="10" t="s">
        <v>90</v>
      </c>
      <c r="J9" s="10" t="s">
        <v>91</v>
      </c>
      <c r="K9" s="10" t="s">
        <v>92</v>
      </c>
      <c r="L9" s="10" t="s">
        <v>93</v>
      </c>
      <c r="M9" s="10" t="s">
        <v>94</v>
      </c>
      <c r="N9" s="10" t="s">
        <v>95</v>
      </c>
      <c r="O9" s="10" t="s">
        <v>97</v>
      </c>
      <c r="P9" s="10" t="s">
        <v>150</v>
      </c>
      <c r="Q9" s="10" t="s">
        <v>99</v>
      </c>
      <c r="R9" s="10" t="s">
        <v>100</v>
      </c>
      <c r="S9" s="10" t="s">
        <v>101</v>
      </c>
      <c r="T9" s="10" t="s">
        <v>102</v>
      </c>
    </row>
    <row r="10" spans="1:20" ht="24.75" customHeight="1" x14ac:dyDescent="0.25">
      <c r="A10" s="33" t="s">
        <v>135</v>
      </c>
      <c r="B10" s="34"/>
      <c r="C10" s="3">
        <f>C11+C12+C13+C14+C15+C16+C17+C18+C19+C20+C22+C23+C24+C25+C26+C27+C28+C29+C30+C31+C32+C33+C34+C35+C36+C43+C44+C45+C46</f>
        <v>5484104791</v>
      </c>
      <c r="D10" s="3">
        <f t="shared" ref="D10:T10" si="0">D11+D12+D13+D14+D15+D16+D17+D18+D19+D20+D22+D23+D24+D25+D26+D27+D28+D29+D30+D31+D32+D33+D34+D35+D36+D43+D44+D45+D46</f>
        <v>887797312</v>
      </c>
      <c r="E10" s="3">
        <f t="shared" si="0"/>
        <v>1626959549</v>
      </c>
      <c r="F10" s="3">
        <f t="shared" si="0"/>
        <v>1003554870</v>
      </c>
      <c r="G10" s="3">
        <f t="shared" si="0"/>
        <v>1285000290</v>
      </c>
      <c r="H10" s="3">
        <f t="shared" si="0"/>
        <v>680792770</v>
      </c>
      <c r="I10" s="3">
        <f t="shared" si="0"/>
        <v>2166019128.8000002</v>
      </c>
      <c r="J10" s="3">
        <f t="shared" si="0"/>
        <v>3318085662.2000003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v>0</v>
      </c>
      <c r="O10" s="3">
        <f t="shared" si="0"/>
        <v>2852816440</v>
      </c>
      <c r="P10" s="3">
        <f t="shared" si="0"/>
        <v>2631288351</v>
      </c>
      <c r="Q10" s="3">
        <f t="shared" si="0"/>
        <v>3136674028</v>
      </c>
      <c r="R10" s="3">
        <f t="shared" si="0"/>
        <v>0</v>
      </c>
      <c r="S10" s="3">
        <f t="shared" si="0"/>
        <v>1461164633</v>
      </c>
      <c r="T10" s="3">
        <f t="shared" si="0"/>
        <v>886266130</v>
      </c>
    </row>
    <row r="11" spans="1:20" ht="30.75" customHeight="1" x14ac:dyDescent="0.25">
      <c r="A11" s="6">
        <v>1</v>
      </c>
      <c r="B11" s="4" t="s">
        <v>104</v>
      </c>
      <c r="C11" s="3">
        <f>D11+E11+F11+G11+H11</f>
        <v>2853716440</v>
      </c>
      <c r="D11" s="11">
        <v>547321200</v>
      </c>
      <c r="E11" s="11">
        <v>581027100</v>
      </c>
      <c r="F11" s="11">
        <v>566952920</v>
      </c>
      <c r="G11" s="11">
        <v>572622450</v>
      </c>
      <c r="H11" s="11">
        <v>585792770</v>
      </c>
      <c r="I11" s="11">
        <f>C11-J11</f>
        <v>1084412247.2</v>
      </c>
      <c r="J11" s="11">
        <f>C11*62%</f>
        <v>1769304192.8</v>
      </c>
      <c r="K11" s="11"/>
      <c r="L11" s="11"/>
      <c r="M11" s="11"/>
      <c r="N11" s="11"/>
      <c r="O11" s="11">
        <f>C11-P11</f>
        <v>2852816440</v>
      </c>
      <c r="P11" s="11">
        <v>900000</v>
      </c>
      <c r="Q11" s="11">
        <f>C11</f>
        <v>2853716440</v>
      </c>
      <c r="R11" s="11"/>
      <c r="S11" s="11"/>
      <c r="T11" s="11"/>
    </row>
    <row r="12" spans="1:20" ht="31.5" customHeight="1" x14ac:dyDescent="0.25">
      <c r="A12" s="6">
        <v>2</v>
      </c>
      <c r="B12" s="4" t="s">
        <v>83</v>
      </c>
      <c r="C12" s="3">
        <f t="shared" ref="C12:C75" si="1">D12+E12+F12+G12+H12</f>
        <v>1025712200</v>
      </c>
      <c r="D12" s="11"/>
      <c r="E12" s="11">
        <v>717998540</v>
      </c>
      <c r="F12" s="11">
        <v>307713660</v>
      </c>
      <c r="G12" s="11"/>
      <c r="H12" s="11"/>
      <c r="I12" s="11">
        <f>C12*40%</f>
        <v>410284880</v>
      </c>
      <c r="J12" s="11">
        <f>C12-I12</f>
        <v>615427320</v>
      </c>
      <c r="K12" s="11"/>
      <c r="L12" s="11"/>
      <c r="M12" s="11"/>
      <c r="N12" s="27"/>
      <c r="O12" s="11"/>
      <c r="P12" s="11">
        <f>C12</f>
        <v>1025712200</v>
      </c>
      <c r="Q12" s="11"/>
      <c r="R12" s="11"/>
      <c r="S12" s="11">
        <f>C12</f>
        <v>1025712200</v>
      </c>
      <c r="T12" s="11"/>
    </row>
    <row r="13" spans="1:20" ht="35.25" customHeight="1" x14ac:dyDescent="0.25">
      <c r="A13" s="6">
        <v>3</v>
      </c>
      <c r="B13" s="4" t="s">
        <v>2</v>
      </c>
      <c r="C13" s="3">
        <f t="shared" si="1"/>
        <v>300000000</v>
      </c>
      <c r="D13" s="11"/>
      <c r="E13" s="11"/>
      <c r="F13" s="11"/>
      <c r="G13" s="11">
        <v>300000000</v>
      </c>
      <c r="H13" s="11"/>
      <c r="I13" s="11">
        <f>C13*45%</f>
        <v>135000000</v>
      </c>
      <c r="J13" s="11">
        <f>C13-I13</f>
        <v>165000000</v>
      </c>
      <c r="K13" s="11"/>
      <c r="L13" s="11"/>
      <c r="M13" s="11"/>
      <c r="N13" s="27"/>
      <c r="O13" s="11"/>
      <c r="P13" s="11">
        <f>C13</f>
        <v>300000000</v>
      </c>
      <c r="Q13" s="11"/>
      <c r="R13" s="11"/>
      <c r="S13" s="11"/>
      <c r="T13" s="11">
        <f t="shared" ref="T13:T20" si="2">C13</f>
        <v>300000000</v>
      </c>
    </row>
    <row r="14" spans="1:20" ht="52.5" customHeight="1" x14ac:dyDescent="0.25">
      <c r="A14" s="6">
        <v>4</v>
      </c>
      <c r="B14" s="4" t="s">
        <v>20</v>
      </c>
      <c r="C14" s="3">
        <f t="shared" si="1"/>
        <v>200000000</v>
      </c>
      <c r="D14" s="11"/>
      <c r="E14" s="11"/>
      <c r="F14" s="11"/>
      <c r="G14" s="11">
        <v>200000000</v>
      </c>
      <c r="H14" s="11"/>
      <c r="I14" s="11">
        <f>G14*45%</f>
        <v>90000000</v>
      </c>
      <c r="J14" s="11">
        <f>G14-I14</f>
        <v>110000000</v>
      </c>
      <c r="K14" s="11"/>
      <c r="L14" s="11"/>
      <c r="M14" s="11"/>
      <c r="N14" s="27"/>
      <c r="O14" s="11"/>
      <c r="P14" s="11">
        <f t="shared" ref="P14:P46" si="3">C14</f>
        <v>200000000</v>
      </c>
      <c r="Q14" s="11"/>
      <c r="R14" s="11"/>
      <c r="S14" s="11"/>
      <c r="T14" s="11">
        <f>C14</f>
        <v>200000000</v>
      </c>
    </row>
    <row r="15" spans="1:20" ht="29.25" customHeight="1" x14ac:dyDescent="0.25">
      <c r="A15" s="6">
        <v>5</v>
      </c>
      <c r="B15" s="4" t="s">
        <v>105</v>
      </c>
      <c r="C15" s="3">
        <f t="shared" si="1"/>
        <v>31703907</v>
      </c>
      <c r="D15" s="11">
        <v>31703907</v>
      </c>
      <c r="E15" s="11"/>
      <c r="F15" s="11"/>
      <c r="G15" s="11"/>
      <c r="H15" s="11"/>
      <c r="I15" s="11">
        <f>D15</f>
        <v>31703907</v>
      </c>
      <c r="J15" s="11"/>
      <c r="K15" s="11"/>
      <c r="L15" s="11"/>
      <c r="M15" s="11"/>
      <c r="N15" s="27"/>
      <c r="O15" s="11"/>
      <c r="P15" s="11">
        <f t="shared" si="3"/>
        <v>31703907</v>
      </c>
      <c r="Q15" s="11">
        <f>C15</f>
        <v>31703907</v>
      </c>
      <c r="R15" s="11"/>
      <c r="S15" s="11"/>
      <c r="T15" s="11"/>
    </row>
    <row r="16" spans="1:20" ht="24.75" customHeight="1" x14ac:dyDescent="0.25">
      <c r="A16" s="6">
        <v>6</v>
      </c>
      <c r="B16" s="4" t="s">
        <v>3</v>
      </c>
      <c r="C16" s="3">
        <f t="shared" si="1"/>
        <v>30000000</v>
      </c>
      <c r="D16" s="11"/>
      <c r="E16" s="11"/>
      <c r="F16" s="11"/>
      <c r="G16" s="11">
        <v>30000000</v>
      </c>
      <c r="H16" s="11"/>
      <c r="I16" s="11">
        <f>C16*40%</f>
        <v>12000000</v>
      </c>
      <c r="J16" s="11">
        <f>C16-I16</f>
        <v>18000000</v>
      </c>
      <c r="K16" s="11"/>
      <c r="L16" s="11"/>
      <c r="M16" s="11"/>
      <c r="N16" s="27"/>
      <c r="O16" s="11"/>
      <c r="P16" s="11">
        <f t="shared" si="3"/>
        <v>30000000</v>
      </c>
      <c r="Q16" s="11"/>
      <c r="R16" s="11"/>
      <c r="S16" s="11"/>
      <c r="T16" s="11">
        <f t="shared" si="2"/>
        <v>30000000</v>
      </c>
    </row>
    <row r="17" spans="1:20" ht="24.75" customHeight="1" x14ac:dyDescent="0.25">
      <c r="A17" s="6">
        <v>7</v>
      </c>
      <c r="B17" s="4" t="s">
        <v>4</v>
      </c>
      <c r="C17" s="3">
        <f t="shared" si="1"/>
        <v>30000000</v>
      </c>
      <c r="D17" s="11"/>
      <c r="E17" s="11"/>
      <c r="F17" s="11">
        <v>30000000</v>
      </c>
      <c r="G17" s="11"/>
      <c r="H17" s="11"/>
      <c r="I17" s="25">
        <f t="shared" ref="I17:I35" si="4">C17*40%</f>
        <v>12000000</v>
      </c>
      <c r="J17" s="25">
        <f t="shared" ref="J17:J35" si="5">C17-I17</f>
        <v>18000000</v>
      </c>
      <c r="K17" s="11"/>
      <c r="L17" s="11"/>
      <c r="M17" s="11"/>
      <c r="N17" s="27"/>
      <c r="O17" s="11"/>
      <c r="P17" s="11">
        <f t="shared" si="3"/>
        <v>30000000</v>
      </c>
      <c r="Q17" s="11"/>
      <c r="R17" s="11"/>
      <c r="S17" s="11"/>
      <c r="T17" s="11">
        <f t="shared" si="2"/>
        <v>30000000</v>
      </c>
    </row>
    <row r="18" spans="1:20" ht="24.75" customHeight="1" x14ac:dyDescent="0.25">
      <c r="A18" s="6">
        <v>9</v>
      </c>
      <c r="B18" s="4" t="s">
        <v>165</v>
      </c>
      <c r="C18" s="3">
        <f t="shared" si="1"/>
        <v>48888290</v>
      </c>
      <c r="D18" s="11"/>
      <c r="E18" s="11"/>
      <c r="F18" s="11">
        <v>48888290</v>
      </c>
      <c r="G18" s="11"/>
      <c r="H18" s="11"/>
      <c r="I18" s="25">
        <f t="shared" si="4"/>
        <v>19555316</v>
      </c>
      <c r="J18" s="25">
        <f t="shared" si="5"/>
        <v>29332974</v>
      </c>
      <c r="K18" s="11"/>
      <c r="L18" s="11"/>
      <c r="M18" s="11"/>
      <c r="N18" s="27"/>
      <c r="O18" s="11"/>
      <c r="P18" s="11">
        <f t="shared" si="3"/>
        <v>48888290</v>
      </c>
      <c r="Q18" s="11"/>
      <c r="R18" s="11"/>
      <c r="S18" s="11"/>
      <c r="T18" s="11">
        <f t="shared" si="2"/>
        <v>48888290</v>
      </c>
    </row>
    <row r="19" spans="1:20" ht="24.75" customHeight="1" x14ac:dyDescent="0.25">
      <c r="A19" s="6">
        <v>10</v>
      </c>
      <c r="B19" s="4" t="s">
        <v>5</v>
      </c>
      <c r="C19" s="3">
        <f t="shared" si="1"/>
        <v>24086450</v>
      </c>
      <c r="D19" s="11"/>
      <c r="E19" s="11">
        <v>24086450</v>
      </c>
      <c r="F19" s="11"/>
      <c r="G19" s="11"/>
      <c r="H19" s="11"/>
      <c r="I19" s="25">
        <f t="shared" si="4"/>
        <v>9634580</v>
      </c>
      <c r="J19" s="25">
        <f t="shared" si="5"/>
        <v>14451870</v>
      </c>
      <c r="K19" s="11"/>
      <c r="L19" s="11"/>
      <c r="M19" s="11"/>
      <c r="N19" s="27"/>
      <c r="O19" s="11"/>
      <c r="P19" s="11">
        <f t="shared" si="3"/>
        <v>24086450</v>
      </c>
      <c r="Q19" s="11"/>
      <c r="R19" s="11"/>
      <c r="S19" s="11">
        <f>C19</f>
        <v>24086450</v>
      </c>
      <c r="T19" s="11"/>
    </row>
    <row r="20" spans="1:20" ht="34.5" customHeight="1" x14ac:dyDescent="0.25">
      <c r="A20" s="6">
        <v>11</v>
      </c>
      <c r="B20" s="4" t="s">
        <v>106</v>
      </c>
      <c r="C20" s="3">
        <f t="shared" si="1"/>
        <v>60000000</v>
      </c>
      <c r="D20" s="11"/>
      <c r="E20" s="11"/>
      <c r="F20" s="11"/>
      <c r="G20" s="11">
        <v>60000000</v>
      </c>
      <c r="H20" s="11"/>
      <c r="I20" s="25">
        <f t="shared" si="4"/>
        <v>24000000</v>
      </c>
      <c r="J20" s="25">
        <f t="shared" si="5"/>
        <v>36000000</v>
      </c>
      <c r="K20" s="11"/>
      <c r="L20" s="11"/>
      <c r="M20" s="11"/>
      <c r="N20" s="27"/>
      <c r="O20" s="11"/>
      <c r="P20" s="11">
        <f t="shared" si="3"/>
        <v>60000000</v>
      </c>
      <c r="Q20" s="11"/>
      <c r="R20" s="11"/>
      <c r="S20" s="11"/>
      <c r="T20" s="11">
        <f t="shared" si="2"/>
        <v>60000000</v>
      </c>
    </row>
    <row r="21" spans="1:20" ht="45" customHeight="1" x14ac:dyDescent="0.25">
      <c r="A21" s="42">
        <v>12</v>
      </c>
      <c r="B21" s="5" t="s">
        <v>31</v>
      </c>
      <c r="C21" s="3"/>
      <c r="D21" s="11"/>
      <c r="E21" s="11"/>
      <c r="F21" s="11"/>
      <c r="G21" s="11"/>
      <c r="H21" s="11"/>
      <c r="I21" s="25"/>
      <c r="J21" s="25"/>
      <c r="K21" s="11"/>
      <c r="L21" s="11"/>
      <c r="M21" s="11"/>
      <c r="N21" s="27"/>
      <c r="O21" s="11"/>
      <c r="P21" s="11"/>
      <c r="Q21" s="11"/>
      <c r="R21" s="11"/>
      <c r="S21" s="11"/>
      <c r="T21" s="11"/>
    </row>
    <row r="22" spans="1:20" ht="42" customHeight="1" x14ac:dyDescent="0.25">
      <c r="A22" s="43"/>
      <c r="B22" s="5" t="s">
        <v>34</v>
      </c>
      <c r="C22" s="3">
        <f t="shared" si="1"/>
        <v>36457013</v>
      </c>
      <c r="D22" s="11"/>
      <c r="E22" s="11">
        <v>36457013</v>
      </c>
      <c r="F22" s="11"/>
      <c r="G22" s="11"/>
      <c r="H22" s="11"/>
      <c r="I22" s="25">
        <f t="shared" si="4"/>
        <v>14582805.200000001</v>
      </c>
      <c r="J22" s="25">
        <f t="shared" si="5"/>
        <v>21874207.799999997</v>
      </c>
      <c r="K22" s="11"/>
      <c r="L22" s="11"/>
      <c r="M22" s="11"/>
      <c r="N22" s="27"/>
      <c r="O22" s="11"/>
      <c r="P22" s="11">
        <f t="shared" si="3"/>
        <v>36457013</v>
      </c>
      <c r="Q22" s="11">
        <f>I22</f>
        <v>14582805.200000001</v>
      </c>
      <c r="R22" s="11"/>
      <c r="S22" s="11">
        <f>C22-Q22</f>
        <v>21874207.799999997</v>
      </c>
      <c r="T22" s="11"/>
    </row>
    <row r="23" spans="1:20" ht="36.75" customHeight="1" x14ac:dyDescent="0.25">
      <c r="A23" s="43"/>
      <c r="B23" s="5" t="s">
        <v>35</v>
      </c>
      <c r="C23" s="3">
        <f t="shared" si="1"/>
        <v>27377840</v>
      </c>
      <c r="D23" s="11"/>
      <c r="E23" s="11"/>
      <c r="F23" s="11"/>
      <c r="G23" s="11">
        <v>27377840</v>
      </c>
      <c r="H23" s="11"/>
      <c r="I23" s="25">
        <v>27377840</v>
      </c>
      <c r="J23" s="25">
        <f t="shared" si="5"/>
        <v>0</v>
      </c>
      <c r="K23" s="11"/>
      <c r="L23" s="11"/>
      <c r="M23" s="11"/>
      <c r="N23" s="27"/>
      <c r="O23" s="11"/>
      <c r="P23" s="11">
        <f t="shared" si="3"/>
        <v>27377840</v>
      </c>
      <c r="Q23" s="11"/>
      <c r="R23" s="11"/>
      <c r="S23" s="11"/>
      <c r="T23" s="11">
        <f>C23</f>
        <v>27377840</v>
      </c>
    </row>
    <row r="24" spans="1:20" ht="21" customHeight="1" x14ac:dyDescent="0.25">
      <c r="A24" s="43"/>
      <c r="B24" s="5" t="s">
        <v>133</v>
      </c>
      <c r="C24" s="3">
        <f t="shared" si="1"/>
        <v>41050000</v>
      </c>
      <c r="D24" s="11"/>
      <c r="E24" s="11">
        <v>41050000</v>
      </c>
      <c r="F24" s="11"/>
      <c r="G24" s="11"/>
      <c r="H24" s="11"/>
      <c r="I24" s="25">
        <f t="shared" si="4"/>
        <v>16420000</v>
      </c>
      <c r="J24" s="25">
        <f t="shared" si="5"/>
        <v>24630000</v>
      </c>
      <c r="K24" s="11"/>
      <c r="L24" s="11"/>
      <c r="M24" s="11"/>
      <c r="N24" s="27"/>
      <c r="O24" s="11"/>
      <c r="P24" s="11">
        <f t="shared" si="3"/>
        <v>41050000</v>
      </c>
      <c r="Q24" s="11">
        <f t="shared" ref="Q24:Q30" si="6">I24</f>
        <v>16420000</v>
      </c>
      <c r="R24" s="11"/>
      <c r="S24" s="11">
        <f t="shared" ref="S24:S30" si="7">C24-Q24</f>
        <v>24630000</v>
      </c>
      <c r="T24" s="11"/>
    </row>
    <row r="25" spans="1:20" ht="21" customHeight="1" x14ac:dyDescent="0.25">
      <c r="A25" s="43"/>
      <c r="B25" s="18" t="s">
        <v>107</v>
      </c>
      <c r="C25" s="19">
        <f t="shared" si="1"/>
        <v>43153792</v>
      </c>
      <c r="D25" s="20">
        <v>3806700</v>
      </c>
      <c r="E25" s="20">
        <v>39347092</v>
      </c>
      <c r="F25" s="11"/>
      <c r="G25" s="11"/>
      <c r="H25" s="11"/>
      <c r="I25" s="25">
        <f t="shared" si="4"/>
        <v>17261516.800000001</v>
      </c>
      <c r="J25" s="25">
        <f t="shared" si="5"/>
        <v>25892275.199999999</v>
      </c>
      <c r="K25" s="11"/>
      <c r="L25" s="11"/>
      <c r="M25" s="11"/>
      <c r="N25" s="27"/>
      <c r="O25" s="11"/>
      <c r="P25" s="11">
        <f t="shared" si="3"/>
        <v>43153792</v>
      </c>
      <c r="Q25" s="11">
        <f t="shared" si="6"/>
        <v>17261516.800000001</v>
      </c>
      <c r="R25" s="11"/>
      <c r="S25" s="11">
        <f t="shared" si="7"/>
        <v>25892275.199999999</v>
      </c>
      <c r="T25" s="11"/>
    </row>
    <row r="26" spans="1:20" ht="21" customHeight="1" x14ac:dyDescent="0.25">
      <c r="A26" s="43"/>
      <c r="B26" s="18" t="s">
        <v>108</v>
      </c>
      <c r="C26" s="19">
        <f t="shared" si="1"/>
        <v>48510000</v>
      </c>
      <c r="D26" s="20"/>
      <c r="E26" s="20">
        <v>48510000</v>
      </c>
      <c r="F26" s="11"/>
      <c r="G26" s="11"/>
      <c r="H26" s="11"/>
      <c r="I26" s="25">
        <f t="shared" si="4"/>
        <v>19404000</v>
      </c>
      <c r="J26" s="25">
        <f t="shared" si="5"/>
        <v>29106000</v>
      </c>
      <c r="K26" s="11"/>
      <c r="L26" s="11"/>
      <c r="M26" s="11"/>
      <c r="N26" s="27"/>
      <c r="O26" s="11"/>
      <c r="P26" s="11">
        <f t="shared" si="3"/>
        <v>48510000</v>
      </c>
      <c r="Q26" s="11">
        <f t="shared" si="6"/>
        <v>19404000</v>
      </c>
      <c r="R26" s="11"/>
      <c r="S26" s="11">
        <f t="shared" si="7"/>
        <v>29106000</v>
      </c>
      <c r="T26" s="11"/>
    </row>
    <row r="27" spans="1:20" ht="21" customHeight="1" x14ac:dyDescent="0.25">
      <c r="A27" s="43"/>
      <c r="B27" s="18" t="s">
        <v>109</v>
      </c>
      <c r="C27" s="19">
        <f t="shared" si="1"/>
        <v>46371480</v>
      </c>
      <c r="D27" s="20">
        <v>5896300</v>
      </c>
      <c r="E27" s="20">
        <v>40475180</v>
      </c>
      <c r="F27" s="11"/>
      <c r="G27" s="11"/>
      <c r="H27" s="11"/>
      <c r="I27" s="25">
        <f t="shared" si="4"/>
        <v>18548592</v>
      </c>
      <c r="J27" s="25">
        <f t="shared" si="5"/>
        <v>27822888</v>
      </c>
      <c r="K27" s="11"/>
      <c r="L27" s="11"/>
      <c r="M27" s="11"/>
      <c r="N27" s="27"/>
      <c r="O27" s="11"/>
      <c r="P27" s="11">
        <f t="shared" si="3"/>
        <v>46371480</v>
      </c>
      <c r="Q27" s="11">
        <f t="shared" si="6"/>
        <v>18548592</v>
      </c>
      <c r="R27" s="11"/>
      <c r="S27" s="11">
        <f t="shared" si="7"/>
        <v>27822888</v>
      </c>
      <c r="T27" s="11"/>
    </row>
    <row r="28" spans="1:20" ht="21" customHeight="1" x14ac:dyDescent="0.25">
      <c r="A28" s="43"/>
      <c r="B28" s="18" t="s">
        <v>32</v>
      </c>
      <c r="C28" s="19">
        <f t="shared" si="1"/>
        <v>50000000</v>
      </c>
      <c r="D28" s="20"/>
      <c r="E28" s="20"/>
      <c r="F28" s="11">
        <v>50000000</v>
      </c>
      <c r="G28" s="11"/>
      <c r="H28" s="11"/>
      <c r="I28" s="25">
        <f t="shared" si="4"/>
        <v>20000000</v>
      </c>
      <c r="J28" s="25">
        <f t="shared" si="5"/>
        <v>30000000</v>
      </c>
      <c r="K28" s="11"/>
      <c r="L28" s="11"/>
      <c r="M28" s="11"/>
      <c r="N28" s="27"/>
      <c r="O28" s="11"/>
      <c r="P28" s="11">
        <f t="shared" si="3"/>
        <v>50000000</v>
      </c>
      <c r="Q28" s="11">
        <f t="shared" si="6"/>
        <v>20000000</v>
      </c>
      <c r="R28" s="11"/>
      <c r="S28" s="11">
        <f t="shared" si="7"/>
        <v>30000000</v>
      </c>
      <c r="T28" s="11"/>
    </row>
    <row r="29" spans="1:20" ht="21" customHeight="1" x14ac:dyDescent="0.25">
      <c r="A29" s="43"/>
      <c r="B29" s="18" t="s">
        <v>81</v>
      </c>
      <c r="C29" s="19">
        <f t="shared" si="1"/>
        <v>48033560</v>
      </c>
      <c r="D29" s="20">
        <v>16667200</v>
      </c>
      <c r="E29" s="20">
        <v>31366360</v>
      </c>
      <c r="F29" s="11"/>
      <c r="G29" s="11"/>
      <c r="H29" s="11"/>
      <c r="I29" s="25">
        <f t="shared" si="4"/>
        <v>19213424</v>
      </c>
      <c r="J29" s="25">
        <f t="shared" si="5"/>
        <v>28820136</v>
      </c>
      <c r="K29" s="11"/>
      <c r="L29" s="11"/>
      <c r="M29" s="11"/>
      <c r="N29" s="27"/>
      <c r="O29" s="11"/>
      <c r="P29" s="11">
        <f t="shared" si="3"/>
        <v>48033560</v>
      </c>
      <c r="Q29" s="11">
        <f t="shared" si="6"/>
        <v>19213424</v>
      </c>
      <c r="R29" s="11"/>
      <c r="S29" s="11">
        <f t="shared" si="7"/>
        <v>28820136</v>
      </c>
      <c r="T29" s="11"/>
    </row>
    <row r="30" spans="1:20" ht="21" customHeight="1" x14ac:dyDescent="0.25">
      <c r="A30" s="44"/>
      <c r="B30" s="5" t="s">
        <v>33</v>
      </c>
      <c r="C30" s="19">
        <f t="shared" si="1"/>
        <v>37969610</v>
      </c>
      <c r="D30" s="11"/>
      <c r="E30" s="11">
        <v>37969610</v>
      </c>
      <c r="F30" s="11"/>
      <c r="G30" s="11"/>
      <c r="H30" s="11"/>
      <c r="I30" s="25">
        <f t="shared" si="4"/>
        <v>15187844</v>
      </c>
      <c r="J30" s="25">
        <f t="shared" si="5"/>
        <v>22781766</v>
      </c>
      <c r="K30" s="11"/>
      <c r="L30" s="11"/>
      <c r="M30" s="11"/>
      <c r="N30" s="27"/>
      <c r="O30" s="11"/>
      <c r="P30" s="11">
        <f t="shared" si="3"/>
        <v>37969610</v>
      </c>
      <c r="Q30" s="11">
        <f t="shared" si="6"/>
        <v>15187844</v>
      </c>
      <c r="R30" s="11"/>
      <c r="S30" s="11">
        <f t="shared" si="7"/>
        <v>22781766</v>
      </c>
      <c r="T30" s="11"/>
    </row>
    <row r="31" spans="1:20" ht="27.75" customHeight="1" x14ac:dyDescent="0.25">
      <c r="A31" s="6">
        <v>13</v>
      </c>
      <c r="B31" s="4" t="s">
        <v>166</v>
      </c>
      <c r="C31" s="19">
        <f t="shared" si="1"/>
        <v>20000000</v>
      </c>
      <c r="D31" s="11"/>
      <c r="E31" s="11"/>
      <c r="F31" s="11"/>
      <c r="G31" s="14">
        <v>20000000</v>
      </c>
      <c r="H31" s="11"/>
      <c r="I31" s="25">
        <f t="shared" si="4"/>
        <v>8000000</v>
      </c>
      <c r="J31" s="25">
        <f t="shared" si="5"/>
        <v>12000000</v>
      </c>
      <c r="K31" s="11"/>
      <c r="L31" s="11"/>
      <c r="M31" s="11"/>
      <c r="N31" s="27"/>
      <c r="O31" s="11"/>
      <c r="P31" s="11">
        <f t="shared" si="3"/>
        <v>20000000</v>
      </c>
      <c r="Q31" s="11"/>
      <c r="R31" s="11"/>
      <c r="S31" s="11"/>
      <c r="T31" s="11">
        <f>C31</f>
        <v>20000000</v>
      </c>
    </row>
    <row r="32" spans="1:20" ht="25.5" customHeight="1" x14ac:dyDescent="0.25">
      <c r="A32" s="6">
        <v>14</v>
      </c>
      <c r="B32" s="4" t="s">
        <v>167</v>
      </c>
      <c r="C32" s="19">
        <f t="shared" si="1"/>
        <v>30000000</v>
      </c>
      <c r="D32" s="11"/>
      <c r="E32" s="11"/>
      <c r="F32" s="11"/>
      <c r="G32" s="14">
        <v>30000000</v>
      </c>
      <c r="H32" s="11"/>
      <c r="I32" s="25">
        <f t="shared" si="4"/>
        <v>12000000</v>
      </c>
      <c r="J32" s="25">
        <f t="shared" si="5"/>
        <v>18000000</v>
      </c>
      <c r="K32" s="11"/>
      <c r="L32" s="11"/>
      <c r="M32" s="11"/>
      <c r="N32" s="27"/>
      <c r="O32" s="11"/>
      <c r="P32" s="11">
        <f t="shared" si="3"/>
        <v>30000000</v>
      </c>
      <c r="Q32" s="11"/>
      <c r="R32" s="11"/>
      <c r="S32" s="11"/>
      <c r="T32" s="11">
        <f t="shared" ref="T32:T35" si="8">C32</f>
        <v>30000000</v>
      </c>
    </row>
    <row r="33" spans="1:20" ht="35.25" customHeight="1" x14ac:dyDescent="0.25">
      <c r="A33" s="6">
        <v>15</v>
      </c>
      <c r="B33" s="4" t="s">
        <v>37</v>
      </c>
      <c r="C33" s="19">
        <f t="shared" si="1"/>
        <v>35000000</v>
      </c>
      <c r="D33" s="11"/>
      <c r="E33" s="11"/>
      <c r="F33" s="11"/>
      <c r="G33" s="11"/>
      <c r="H33" s="11">
        <v>35000000</v>
      </c>
      <c r="I33" s="25">
        <f t="shared" si="4"/>
        <v>14000000</v>
      </c>
      <c r="J33" s="25">
        <f t="shared" si="5"/>
        <v>21000000</v>
      </c>
      <c r="K33" s="11"/>
      <c r="L33" s="11"/>
      <c r="M33" s="11"/>
      <c r="N33" s="27"/>
      <c r="O33" s="11"/>
      <c r="P33" s="11">
        <f t="shared" si="3"/>
        <v>35000000</v>
      </c>
      <c r="Q33" s="11"/>
      <c r="R33" s="11"/>
      <c r="S33" s="11"/>
      <c r="T33" s="11">
        <f t="shared" si="8"/>
        <v>35000000</v>
      </c>
    </row>
    <row r="34" spans="1:20" ht="25.5" customHeight="1" x14ac:dyDescent="0.25">
      <c r="A34" s="6">
        <v>16</v>
      </c>
      <c r="B34" s="4" t="s">
        <v>168</v>
      </c>
      <c r="C34" s="19">
        <f t="shared" si="1"/>
        <v>20000000</v>
      </c>
      <c r="D34" s="11"/>
      <c r="E34" s="11"/>
      <c r="F34" s="11"/>
      <c r="G34" s="14">
        <v>20000000</v>
      </c>
      <c r="H34" s="11"/>
      <c r="I34" s="25">
        <f t="shared" si="4"/>
        <v>8000000</v>
      </c>
      <c r="J34" s="25">
        <f t="shared" si="5"/>
        <v>12000000</v>
      </c>
      <c r="K34" s="11"/>
      <c r="L34" s="11"/>
      <c r="M34" s="11"/>
      <c r="N34" s="27"/>
      <c r="O34" s="11"/>
      <c r="P34" s="11">
        <f t="shared" si="3"/>
        <v>20000000</v>
      </c>
      <c r="Q34" s="11"/>
      <c r="R34" s="11"/>
      <c r="S34" s="11"/>
      <c r="T34" s="11">
        <f t="shared" si="8"/>
        <v>20000000</v>
      </c>
    </row>
    <row r="35" spans="1:20" ht="25.5" customHeight="1" x14ac:dyDescent="0.25">
      <c r="A35" s="6">
        <v>17</v>
      </c>
      <c r="B35" s="4" t="s">
        <v>169</v>
      </c>
      <c r="C35" s="19">
        <f t="shared" si="1"/>
        <v>25000000</v>
      </c>
      <c r="D35" s="11"/>
      <c r="E35" s="11"/>
      <c r="F35" s="11"/>
      <c r="G35" s="14">
        <v>25000000</v>
      </c>
      <c r="H35" s="11"/>
      <c r="I35" s="25">
        <f t="shared" si="4"/>
        <v>10000000</v>
      </c>
      <c r="J35" s="25">
        <f t="shared" si="5"/>
        <v>15000000</v>
      </c>
      <c r="K35" s="11"/>
      <c r="L35" s="11"/>
      <c r="M35" s="11"/>
      <c r="N35" s="27"/>
      <c r="O35" s="11"/>
      <c r="P35" s="11">
        <f t="shared" si="3"/>
        <v>25000000</v>
      </c>
      <c r="Q35" s="11"/>
      <c r="R35" s="11"/>
      <c r="S35" s="11"/>
      <c r="T35" s="11">
        <f t="shared" si="8"/>
        <v>25000000</v>
      </c>
    </row>
    <row r="36" spans="1:20" ht="25.5" customHeight="1" x14ac:dyDescent="0.25">
      <c r="A36" s="6">
        <v>18</v>
      </c>
      <c r="B36" s="4" t="s">
        <v>72</v>
      </c>
      <c r="C36" s="48">
        <f t="shared" si="1"/>
        <v>198305465</v>
      </c>
      <c r="D36" s="45">
        <v>198305465</v>
      </c>
      <c r="E36" s="11"/>
      <c r="F36" s="11"/>
      <c r="G36" s="11"/>
      <c r="H36" s="11"/>
      <c r="I36" s="45">
        <f>D36-J36</f>
        <v>81963295</v>
      </c>
      <c r="J36" s="45">
        <v>116342170</v>
      </c>
      <c r="K36" s="11"/>
      <c r="L36" s="11"/>
      <c r="M36" s="11"/>
      <c r="N36" s="27"/>
      <c r="O36" s="11"/>
      <c r="P36" s="45">
        <f t="shared" si="3"/>
        <v>198305465</v>
      </c>
      <c r="Q36" s="45">
        <f>I36</f>
        <v>81963295</v>
      </c>
      <c r="R36" s="11"/>
      <c r="S36" s="45">
        <f>C36-Q36</f>
        <v>116342170</v>
      </c>
      <c r="T36" s="11"/>
    </row>
    <row r="37" spans="1:20" ht="25.5" customHeight="1" x14ac:dyDescent="0.25">
      <c r="A37" s="7" t="s">
        <v>227</v>
      </c>
      <c r="B37" s="4" t="s">
        <v>152</v>
      </c>
      <c r="C37" s="49"/>
      <c r="D37" s="46"/>
      <c r="E37" s="11"/>
      <c r="F37" s="11"/>
      <c r="G37" s="11"/>
      <c r="H37" s="11"/>
      <c r="I37" s="46"/>
      <c r="J37" s="46"/>
      <c r="K37" s="11"/>
      <c r="L37" s="11"/>
      <c r="M37" s="11"/>
      <c r="N37" s="27"/>
      <c r="O37" s="11"/>
      <c r="P37" s="46"/>
      <c r="Q37" s="46"/>
      <c r="R37" s="11"/>
      <c r="S37" s="46"/>
      <c r="T37" s="11"/>
    </row>
    <row r="38" spans="1:20" ht="25.5" customHeight="1" x14ac:dyDescent="0.25">
      <c r="A38" s="7" t="s">
        <v>228</v>
      </c>
      <c r="B38" s="4" t="s">
        <v>156</v>
      </c>
      <c r="C38" s="49"/>
      <c r="D38" s="46"/>
      <c r="E38" s="11"/>
      <c r="F38" s="11"/>
      <c r="G38" s="11"/>
      <c r="H38" s="11"/>
      <c r="I38" s="46"/>
      <c r="J38" s="46"/>
      <c r="K38" s="11"/>
      <c r="L38" s="11"/>
      <c r="M38" s="11"/>
      <c r="N38" s="27"/>
      <c r="O38" s="11"/>
      <c r="P38" s="46"/>
      <c r="Q38" s="46"/>
      <c r="R38" s="11"/>
      <c r="S38" s="46"/>
      <c r="T38" s="11"/>
    </row>
    <row r="39" spans="1:20" ht="25.5" customHeight="1" x14ac:dyDescent="0.25">
      <c r="A39" s="7" t="s">
        <v>229</v>
      </c>
      <c r="B39" s="4" t="s">
        <v>157</v>
      </c>
      <c r="C39" s="49"/>
      <c r="D39" s="46"/>
      <c r="E39" s="11"/>
      <c r="F39" s="11"/>
      <c r="G39" s="11"/>
      <c r="H39" s="11"/>
      <c r="I39" s="46"/>
      <c r="J39" s="46"/>
      <c r="K39" s="11"/>
      <c r="L39" s="11"/>
      <c r="M39" s="11"/>
      <c r="N39" s="27"/>
      <c r="O39" s="11"/>
      <c r="P39" s="46"/>
      <c r="Q39" s="46"/>
      <c r="R39" s="11"/>
      <c r="S39" s="46"/>
      <c r="T39" s="11"/>
    </row>
    <row r="40" spans="1:20" ht="25.5" customHeight="1" x14ac:dyDescent="0.25">
      <c r="A40" s="7" t="s">
        <v>230</v>
      </c>
      <c r="B40" s="4" t="s">
        <v>231</v>
      </c>
      <c r="C40" s="49"/>
      <c r="D40" s="46"/>
      <c r="E40" s="11"/>
      <c r="F40" s="11"/>
      <c r="G40" s="11"/>
      <c r="H40" s="11"/>
      <c r="I40" s="46"/>
      <c r="J40" s="46"/>
      <c r="K40" s="11"/>
      <c r="L40" s="11"/>
      <c r="M40" s="11"/>
      <c r="N40" s="27"/>
      <c r="O40" s="11"/>
      <c r="P40" s="46"/>
      <c r="Q40" s="46"/>
      <c r="R40" s="11"/>
      <c r="S40" s="46"/>
      <c r="T40" s="11"/>
    </row>
    <row r="41" spans="1:20" ht="25.5" customHeight="1" x14ac:dyDescent="0.25">
      <c r="A41" s="7" t="s">
        <v>232</v>
      </c>
      <c r="B41" s="4" t="s">
        <v>158</v>
      </c>
      <c r="C41" s="49"/>
      <c r="D41" s="46"/>
      <c r="E41" s="11"/>
      <c r="F41" s="11"/>
      <c r="G41" s="11"/>
      <c r="H41" s="11"/>
      <c r="I41" s="46"/>
      <c r="J41" s="46"/>
      <c r="K41" s="11"/>
      <c r="L41" s="11"/>
      <c r="M41" s="11"/>
      <c r="N41" s="27"/>
      <c r="O41" s="11"/>
      <c r="P41" s="46"/>
      <c r="Q41" s="46"/>
      <c r="R41" s="11"/>
      <c r="S41" s="46"/>
      <c r="T41" s="11"/>
    </row>
    <row r="42" spans="1:20" ht="43.5" customHeight="1" x14ac:dyDescent="0.25">
      <c r="A42" s="7" t="s">
        <v>233</v>
      </c>
      <c r="B42" s="4" t="s">
        <v>159</v>
      </c>
      <c r="C42" s="50"/>
      <c r="D42" s="47"/>
      <c r="E42" s="11"/>
      <c r="F42" s="11"/>
      <c r="G42" s="11"/>
      <c r="H42" s="11"/>
      <c r="I42" s="47"/>
      <c r="J42" s="47"/>
      <c r="K42" s="11"/>
      <c r="L42" s="11"/>
      <c r="M42" s="11"/>
      <c r="N42" s="27"/>
      <c r="O42" s="11"/>
      <c r="P42" s="47"/>
      <c r="Q42" s="47"/>
      <c r="R42" s="11"/>
      <c r="S42" s="47"/>
      <c r="T42" s="11"/>
    </row>
    <row r="43" spans="1:20" ht="30" customHeight="1" x14ac:dyDescent="0.25">
      <c r="A43" s="7" t="s">
        <v>234</v>
      </c>
      <c r="B43" s="4" t="s">
        <v>153</v>
      </c>
      <c r="C43" s="23">
        <f>D43+E43+F43+G43+H43</f>
        <v>30000000</v>
      </c>
      <c r="D43" s="17"/>
      <c r="E43" s="14"/>
      <c r="F43" s="14"/>
      <c r="G43" s="14"/>
      <c r="H43" s="14">
        <v>30000000</v>
      </c>
      <c r="I43" s="24">
        <f>C43*40%</f>
        <v>12000000</v>
      </c>
      <c r="J43" s="24">
        <f>C43-I43</f>
        <v>18000000</v>
      </c>
      <c r="K43" s="14"/>
      <c r="L43" s="14"/>
      <c r="M43" s="14"/>
      <c r="N43" s="27"/>
      <c r="O43" s="14"/>
      <c r="P43" s="13">
        <f t="shared" si="3"/>
        <v>30000000</v>
      </c>
      <c r="Q43" s="13"/>
      <c r="R43" s="14"/>
      <c r="S43" s="13"/>
      <c r="T43" s="14">
        <f>C43</f>
        <v>30000000</v>
      </c>
    </row>
    <row r="44" spans="1:20" ht="43.5" customHeight="1" x14ac:dyDescent="0.25">
      <c r="A44" s="7" t="s">
        <v>215</v>
      </c>
      <c r="B44" s="4" t="s">
        <v>154</v>
      </c>
      <c r="C44" s="23">
        <f t="shared" ref="C44:C45" si="9">D44+E44+F44+G44+H44</f>
        <v>28672204</v>
      </c>
      <c r="D44" s="17"/>
      <c r="E44" s="14">
        <v>28672204</v>
      </c>
      <c r="F44" s="14"/>
      <c r="G44" s="14"/>
      <c r="H44" s="14"/>
      <c r="I44" s="24">
        <f t="shared" ref="I44:I45" si="10">C44*40%</f>
        <v>11468881.600000001</v>
      </c>
      <c r="J44" s="24">
        <f t="shared" ref="J44:J45" si="11">C44-I44</f>
        <v>17203322.399999999</v>
      </c>
      <c r="K44" s="14"/>
      <c r="L44" s="14"/>
      <c r="M44" s="14"/>
      <c r="N44" s="27"/>
      <c r="O44" s="14"/>
      <c r="P44" s="13">
        <v>28672204</v>
      </c>
      <c r="Q44" s="13">
        <f>C44</f>
        <v>28672204</v>
      </c>
      <c r="R44" s="14"/>
      <c r="S44" s="13"/>
      <c r="T44" s="14"/>
    </row>
    <row r="45" spans="1:20" ht="43.5" customHeight="1" x14ac:dyDescent="0.25">
      <c r="A45" s="7" t="s">
        <v>216</v>
      </c>
      <c r="B45" s="4" t="s">
        <v>155</v>
      </c>
      <c r="C45" s="23">
        <f t="shared" si="9"/>
        <v>30000000</v>
      </c>
      <c r="D45" s="17"/>
      <c r="E45" s="14"/>
      <c r="F45" s="14"/>
      <c r="G45" s="14"/>
      <c r="H45" s="14">
        <v>30000000</v>
      </c>
      <c r="I45" s="24">
        <f t="shared" si="10"/>
        <v>12000000</v>
      </c>
      <c r="J45" s="24">
        <f t="shared" si="11"/>
        <v>18000000</v>
      </c>
      <c r="K45" s="14"/>
      <c r="L45" s="14"/>
      <c r="M45" s="14"/>
      <c r="N45" s="27"/>
      <c r="O45" s="14"/>
      <c r="P45" s="13">
        <v>30000000</v>
      </c>
      <c r="Q45" s="13"/>
      <c r="R45" s="14"/>
      <c r="S45" s="13"/>
      <c r="T45" s="14">
        <f>C45</f>
        <v>30000000</v>
      </c>
    </row>
    <row r="46" spans="1:20" ht="60.75" customHeight="1" x14ac:dyDescent="0.25">
      <c r="A46" s="6">
        <v>22</v>
      </c>
      <c r="B46" s="4" t="s">
        <v>151</v>
      </c>
      <c r="C46" s="3">
        <f t="shared" si="1"/>
        <v>84096540</v>
      </c>
      <c r="D46" s="11">
        <v>84096540</v>
      </c>
      <c r="E46" s="11"/>
      <c r="F46" s="11"/>
      <c r="G46" s="11"/>
      <c r="H46" s="11"/>
      <c r="I46" s="11"/>
      <c r="J46" s="11">
        <f>D46</f>
        <v>84096540</v>
      </c>
      <c r="K46" s="11"/>
      <c r="L46" s="11"/>
      <c r="M46" s="11"/>
      <c r="N46" s="27"/>
      <c r="O46" s="11"/>
      <c r="P46" s="11">
        <f t="shared" si="3"/>
        <v>84096540</v>
      </c>
      <c r="Q46" s="11"/>
      <c r="R46" s="11"/>
      <c r="S46" s="11">
        <f>C46</f>
        <v>84096540</v>
      </c>
      <c r="T46" s="11"/>
    </row>
    <row r="47" spans="1:20" ht="40.5" customHeight="1" x14ac:dyDescent="0.25">
      <c r="A47" s="33" t="s">
        <v>136</v>
      </c>
      <c r="B47" s="34"/>
      <c r="C47" s="3">
        <f>C48+C49+C50+C51+C52+C53+C54+C55+C56+C57+C58+C59+C60</f>
        <v>7382804434</v>
      </c>
      <c r="D47" s="3">
        <f t="shared" ref="D47:T47" si="12">D48+D49+D50+D51+D52+D53+D54+D55+D56+D57+D58+D59+D60</f>
        <v>1157321880</v>
      </c>
      <c r="E47" s="3">
        <f t="shared" si="12"/>
        <v>2478313274</v>
      </c>
      <c r="F47" s="3">
        <f t="shared" si="12"/>
        <v>1667782190</v>
      </c>
      <c r="G47" s="3">
        <f t="shared" si="12"/>
        <v>1027930010</v>
      </c>
      <c r="H47" s="3">
        <f t="shared" si="12"/>
        <v>1051457080</v>
      </c>
      <c r="I47" s="3">
        <f t="shared" si="12"/>
        <v>2372554201.2000003</v>
      </c>
      <c r="J47" s="3">
        <f t="shared" si="12"/>
        <v>4766106352.8000002</v>
      </c>
      <c r="K47" s="3">
        <f t="shared" si="12"/>
        <v>23803200</v>
      </c>
      <c r="L47" s="3">
        <f t="shared" si="12"/>
        <v>0</v>
      </c>
      <c r="M47" s="3">
        <f t="shared" si="12"/>
        <v>0</v>
      </c>
      <c r="N47" s="3">
        <f t="shared" ref="N47:N72" si="13">C47-I47-J47-K47-L47-M47</f>
        <v>220340679.99999905</v>
      </c>
      <c r="O47" s="3">
        <f t="shared" si="12"/>
        <v>4996579080</v>
      </c>
      <c r="P47" s="3">
        <f t="shared" si="12"/>
        <v>2386225354</v>
      </c>
      <c r="Q47" s="3">
        <f t="shared" si="12"/>
        <v>5370684712.8000002</v>
      </c>
      <c r="R47" s="3">
        <f t="shared" si="12"/>
        <v>0</v>
      </c>
      <c r="S47" s="3">
        <f t="shared" si="12"/>
        <v>1353119721.2</v>
      </c>
      <c r="T47" s="3">
        <f t="shared" si="12"/>
        <v>659000000</v>
      </c>
    </row>
    <row r="48" spans="1:20" ht="39" customHeight="1" x14ac:dyDescent="0.25">
      <c r="A48" s="6">
        <v>23</v>
      </c>
      <c r="B48" s="4" t="s">
        <v>170</v>
      </c>
      <c r="C48" s="3">
        <f t="shared" si="1"/>
        <v>4996579080</v>
      </c>
      <c r="D48" s="11">
        <v>947508900</v>
      </c>
      <c r="E48" s="11">
        <v>960900900</v>
      </c>
      <c r="F48" s="11">
        <v>1014782190</v>
      </c>
      <c r="G48" s="11">
        <v>1024930010</v>
      </c>
      <c r="H48" s="11">
        <v>1048457080</v>
      </c>
      <c r="I48" s="11">
        <f>C48-J48</f>
        <v>1898700050.4000001</v>
      </c>
      <c r="J48" s="11">
        <f>C48*62%</f>
        <v>3097879029.5999999</v>
      </c>
      <c r="K48" s="11"/>
      <c r="L48" s="11"/>
      <c r="M48" s="11"/>
      <c r="N48" s="27"/>
      <c r="O48" s="11">
        <f>C48</f>
        <v>4996579080</v>
      </c>
      <c r="P48" s="11"/>
      <c r="Q48" s="11">
        <f>C48</f>
        <v>4996579080</v>
      </c>
      <c r="R48" s="11"/>
      <c r="S48" s="11"/>
      <c r="T48" s="11"/>
    </row>
    <row r="49" spans="1:20" ht="53.25" customHeight="1" x14ac:dyDescent="0.25">
      <c r="A49" s="6">
        <v>24</v>
      </c>
      <c r="B49" s="4" t="s">
        <v>8</v>
      </c>
      <c r="C49" s="3">
        <f t="shared" si="1"/>
        <v>650000000</v>
      </c>
      <c r="D49" s="11"/>
      <c r="E49" s="11"/>
      <c r="F49" s="11">
        <v>650000000</v>
      </c>
      <c r="G49" s="11"/>
      <c r="H49" s="11"/>
      <c r="I49" s="11">
        <f>F49*20%</f>
        <v>130000000</v>
      </c>
      <c r="J49" s="11">
        <f>F49-I49</f>
        <v>520000000</v>
      </c>
      <c r="K49" s="11"/>
      <c r="L49" s="11"/>
      <c r="M49" s="11"/>
      <c r="N49" s="27"/>
      <c r="O49" s="11"/>
      <c r="P49" s="11">
        <f>C49</f>
        <v>650000000</v>
      </c>
      <c r="Q49" s="11"/>
      <c r="R49" s="11"/>
      <c r="S49" s="11"/>
      <c r="T49" s="11">
        <f>C49</f>
        <v>650000000</v>
      </c>
    </row>
    <row r="50" spans="1:20" ht="33.75" customHeight="1" x14ac:dyDescent="0.25">
      <c r="A50" s="6">
        <v>25</v>
      </c>
      <c r="B50" s="4" t="s">
        <v>10</v>
      </c>
      <c r="C50" s="3">
        <f t="shared" si="1"/>
        <v>392593200</v>
      </c>
      <c r="D50" s="11"/>
      <c r="E50" s="11">
        <v>392593200</v>
      </c>
      <c r="F50" s="11"/>
      <c r="G50" s="11"/>
      <c r="H50" s="11"/>
      <c r="I50" s="11">
        <f>E50*20%</f>
        <v>78518640</v>
      </c>
      <c r="J50" s="11">
        <f>E50-I50</f>
        <v>314074560</v>
      </c>
      <c r="K50" s="11"/>
      <c r="L50" s="11"/>
      <c r="M50" s="11"/>
      <c r="N50" s="27"/>
      <c r="O50" s="11"/>
      <c r="P50" s="11">
        <f t="shared" ref="P50:P60" si="14">C50</f>
        <v>392593200</v>
      </c>
      <c r="Q50" s="11"/>
      <c r="R50" s="11"/>
      <c r="S50" s="11">
        <f>C50</f>
        <v>392593200</v>
      </c>
      <c r="T50" s="11"/>
    </row>
    <row r="51" spans="1:20" ht="43.5" customHeight="1" x14ac:dyDescent="0.25">
      <c r="A51" s="6">
        <v>26</v>
      </c>
      <c r="B51" s="4" t="s">
        <v>11</v>
      </c>
      <c r="C51" s="3">
        <f t="shared" si="1"/>
        <v>479084390</v>
      </c>
      <c r="D51" s="11"/>
      <c r="E51" s="11">
        <v>479084390</v>
      </c>
      <c r="F51" s="11"/>
      <c r="G51" s="11"/>
      <c r="H51" s="11"/>
      <c r="I51" s="11">
        <f>E51*20%</f>
        <v>95816878</v>
      </c>
      <c r="J51" s="11">
        <f>E51-I51</f>
        <v>383267512</v>
      </c>
      <c r="K51" s="11"/>
      <c r="L51" s="11"/>
      <c r="M51" s="11"/>
      <c r="N51" s="27"/>
      <c r="O51" s="11"/>
      <c r="P51" s="11">
        <f t="shared" si="14"/>
        <v>479084390</v>
      </c>
      <c r="Q51" s="11"/>
      <c r="R51" s="11"/>
      <c r="S51" s="11">
        <f>C51</f>
        <v>479084390</v>
      </c>
      <c r="T51" s="11"/>
    </row>
    <row r="52" spans="1:20" ht="48" customHeight="1" x14ac:dyDescent="0.25">
      <c r="A52" s="6">
        <v>27</v>
      </c>
      <c r="B52" s="5" t="s">
        <v>171</v>
      </c>
      <c r="C52" s="3"/>
      <c r="D52" s="11"/>
      <c r="E52" s="11"/>
      <c r="F52" s="11"/>
      <c r="G52" s="11"/>
      <c r="H52" s="11"/>
      <c r="I52" s="25"/>
      <c r="J52" s="25"/>
      <c r="K52" s="11"/>
      <c r="L52" s="11"/>
      <c r="M52" s="11"/>
      <c r="N52" s="27"/>
      <c r="O52" s="11"/>
      <c r="P52" s="11"/>
      <c r="Q52" s="11"/>
      <c r="R52" s="11"/>
      <c r="S52" s="11"/>
      <c r="T52" s="11"/>
    </row>
    <row r="53" spans="1:20" ht="48" customHeight="1" x14ac:dyDescent="0.25">
      <c r="A53" s="7" t="s">
        <v>235</v>
      </c>
      <c r="B53" s="4" t="s">
        <v>161</v>
      </c>
      <c r="C53" s="3">
        <f t="shared" si="1"/>
        <v>297540964</v>
      </c>
      <c r="D53" s="11"/>
      <c r="E53" s="11">
        <v>297540964</v>
      </c>
      <c r="F53" s="11"/>
      <c r="G53" s="11"/>
      <c r="H53" s="11"/>
      <c r="I53" s="25">
        <f t="shared" ref="I53:I54" si="15">E53*20%</f>
        <v>59508192.800000004</v>
      </c>
      <c r="J53" s="25">
        <f t="shared" ref="J53:J54" si="16">E53-I53</f>
        <v>238032771.19999999</v>
      </c>
      <c r="K53" s="11"/>
      <c r="L53" s="11"/>
      <c r="M53" s="11"/>
      <c r="N53" s="27"/>
      <c r="O53" s="11"/>
      <c r="P53" s="11">
        <f t="shared" si="14"/>
        <v>297540964</v>
      </c>
      <c r="Q53" s="11">
        <f>I53</f>
        <v>59508192.800000004</v>
      </c>
      <c r="R53" s="11"/>
      <c r="S53" s="11">
        <f>J53</f>
        <v>238032771.19999999</v>
      </c>
      <c r="T53" s="11"/>
    </row>
    <row r="54" spans="1:20" ht="60.75" customHeight="1" x14ac:dyDescent="0.25">
      <c r="A54" s="7" t="s">
        <v>236</v>
      </c>
      <c r="B54" s="4" t="s">
        <v>162</v>
      </c>
      <c r="C54" s="3">
        <f t="shared" si="1"/>
        <v>293846100</v>
      </c>
      <c r="D54" s="11">
        <v>38196100</v>
      </c>
      <c r="E54" s="11">
        <v>255650000</v>
      </c>
      <c r="F54" s="11"/>
      <c r="G54" s="11"/>
      <c r="H54" s="11"/>
      <c r="I54" s="25">
        <f t="shared" si="15"/>
        <v>51130000</v>
      </c>
      <c r="J54" s="25">
        <f t="shared" si="16"/>
        <v>204520000</v>
      </c>
      <c r="K54" s="11"/>
      <c r="L54" s="11"/>
      <c r="M54" s="11"/>
      <c r="N54" s="27">
        <f t="shared" si="13"/>
        <v>38196100</v>
      </c>
      <c r="O54" s="11"/>
      <c r="P54" s="11">
        <f t="shared" si="14"/>
        <v>293846100</v>
      </c>
      <c r="Q54" s="11">
        <f>C54*20%</f>
        <v>58769220</v>
      </c>
      <c r="R54" s="11"/>
      <c r="S54" s="11">
        <f>C54-Q54</f>
        <v>235076880</v>
      </c>
      <c r="T54" s="11"/>
    </row>
    <row r="55" spans="1:20" ht="42.75" customHeight="1" x14ac:dyDescent="0.25">
      <c r="A55" s="6">
        <v>28</v>
      </c>
      <c r="B55" s="4" t="s">
        <v>9</v>
      </c>
      <c r="C55" s="3">
        <f t="shared" si="1"/>
        <v>150000000</v>
      </c>
      <c r="D55" s="11">
        <v>100000000</v>
      </c>
      <c r="E55" s="11">
        <v>50000000</v>
      </c>
      <c r="F55" s="11"/>
      <c r="G55" s="11"/>
      <c r="H55" s="11"/>
      <c r="I55" s="11"/>
      <c r="J55" s="11"/>
      <c r="K55" s="11"/>
      <c r="L55" s="11"/>
      <c r="M55" s="11"/>
      <c r="N55" s="27">
        <f t="shared" si="13"/>
        <v>150000000</v>
      </c>
      <c r="O55" s="11"/>
      <c r="P55" s="11">
        <f t="shared" si="14"/>
        <v>150000000</v>
      </c>
      <c r="Q55" s="11">
        <f>N55</f>
        <v>150000000</v>
      </c>
      <c r="R55" s="11"/>
      <c r="S55" s="11"/>
      <c r="T55" s="11"/>
    </row>
    <row r="56" spans="1:20" ht="45.75" customHeight="1" x14ac:dyDescent="0.25">
      <c r="A56" s="6">
        <v>29</v>
      </c>
      <c r="B56" s="4" t="s">
        <v>29</v>
      </c>
      <c r="C56" s="3">
        <f t="shared" si="1"/>
        <v>26448000</v>
      </c>
      <c r="D56" s="11">
        <v>26448000</v>
      </c>
      <c r="E56" s="11"/>
      <c r="F56" s="11"/>
      <c r="G56" s="11"/>
      <c r="H56" s="11"/>
      <c r="I56" s="11">
        <v>2644800</v>
      </c>
      <c r="J56" s="11"/>
      <c r="K56" s="11">
        <f>C56-I56</f>
        <v>23803200</v>
      </c>
      <c r="L56" s="11"/>
      <c r="M56" s="11"/>
      <c r="N56" s="27"/>
      <c r="O56" s="11"/>
      <c r="P56" s="11">
        <f t="shared" si="14"/>
        <v>26448000</v>
      </c>
      <c r="Q56" s="11">
        <f>C56</f>
        <v>26448000</v>
      </c>
      <c r="R56" s="11"/>
      <c r="S56" s="11"/>
      <c r="T56" s="11"/>
    </row>
    <row r="57" spans="1:20" ht="28.5" customHeight="1" x14ac:dyDescent="0.25">
      <c r="A57" s="6">
        <v>30</v>
      </c>
      <c r="B57" s="4" t="s">
        <v>30</v>
      </c>
      <c r="C57" s="3">
        <f t="shared" si="1"/>
        <v>33836400</v>
      </c>
      <c r="D57" s="11">
        <v>33836400</v>
      </c>
      <c r="E57" s="11"/>
      <c r="F57" s="11"/>
      <c r="G57" s="11"/>
      <c r="H57" s="11"/>
      <c r="I57" s="11">
        <v>1691820</v>
      </c>
      <c r="J57" s="11"/>
      <c r="K57" s="11"/>
      <c r="L57" s="11"/>
      <c r="M57" s="11"/>
      <c r="N57" s="27">
        <f t="shared" si="13"/>
        <v>32144580</v>
      </c>
      <c r="O57" s="11"/>
      <c r="P57" s="11">
        <f t="shared" si="14"/>
        <v>33836400</v>
      </c>
      <c r="Q57" s="11">
        <f>C57</f>
        <v>33836400</v>
      </c>
      <c r="R57" s="11"/>
      <c r="S57" s="11"/>
      <c r="T57" s="11"/>
    </row>
    <row r="58" spans="1:20" ht="30" customHeight="1" x14ac:dyDescent="0.25">
      <c r="A58" s="6">
        <v>31</v>
      </c>
      <c r="B58" s="4" t="s">
        <v>172</v>
      </c>
      <c r="C58" s="3">
        <f t="shared" si="1"/>
        <v>39543820</v>
      </c>
      <c r="D58" s="11"/>
      <c r="E58" s="11">
        <v>39543820</v>
      </c>
      <c r="F58" s="11"/>
      <c r="G58" s="11"/>
      <c r="H58" s="11"/>
      <c r="I58" s="11">
        <f>E58</f>
        <v>39543820</v>
      </c>
      <c r="J58" s="11"/>
      <c r="K58" s="11"/>
      <c r="L58" s="11"/>
      <c r="M58" s="11"/>
      <c r="N58" s="27"/>
      <c r="O58" s="11"/>
      <c r="P58" s="11">
        <f t="shared" si="14"/>
        <v>39543820</v>
      </c>
      <c r="Q58" s="11">
        <f>E58</f>
        <v>39543820</v>
      </c>
      <c r="R58" s="11"/>
      <c r="S58" s="11"/>
      <c r="T58" s="11"/>
    </row>
    <row r="59" spans="1:20" ht="28.5" customHeight="1" x14ac:dyDescent="0.25">
      <c r="A59" s="6">
        <v>32</v>
      </c>
      <c r="B59" s="4" t="s">
        <v>82</v>
      </c>
      <c r="C59" s="3">
        <f t="shared" si="1"/>
        <v>15000000</v>
      </c>
      <c r="D59" s="11">
        <v>3000000</v>
      </c>
      <c r="E59" s="11">
        <v>3000000</v>
      </c>
      <c r="F59" s="11">
        <v>3000000</v>
      </c>
      <c r="G59" s="11">
        <v>3000000</v>
      </c>
      <c r="H59" s="11">
        <v>3000000</v>
      </c>
      <c r="I59" s="11">
        <f>C59</f>
        <v>15000000</v>
      </c>
      <c r="J59" s="11"/>
      <c r="K59" s="11"/>
      <c r="L59" s="11"/>
      <c r="M59" s="11"/>
      <c r="N59" s="27"/>
      <c r="O59" s="11"/>
      <c r="P59" s="11">
        <f t="shared" si="14"/>
        <v>15000000</v>
      </c>
      <c r="Q59" s="11">
        <v>6000000</v>
      </c>
      <c r="R59" s="11"/>
      <c r="S59" s="11"/>
      <c r="T59" s="11">
        <f>C59-Q59</f>
        <v>9000000</v>
      </c>
    </row>
    <row r="60" spans="1:20" ht="45" customHeight="1" x14ac:dyDescent="0.25">
      <c r="A60" s="6">
        <v>33</v>
      </c>
      <c r="B60" s="4" t="s">
        <v>73</v>
      </c>
      <c r="C60" s="3">
        <f t="shared" si="1"/>
        <v>8332480</v>
      </c>
      <c r="D60" s="11">
        <v>8332480</v>
      </c>
      <c r="E60" s="11"/>
      <c r="F60" s="11"/>
      <c r="G60" s="11"/>
      <c r="H60" s="11"/>
      <c r="I60" s="11"/>
      <c r="J60" s="11">
        <f>D60</f>
        <v>8332480</v>
      </c>
      <c r="K60" s="11"/>
      <c r="L60" s="11"/>
      <c r="M60" s="11"/>
      <c r="N60" s="27"/>
      <c r="O60" s="11"/>
      <c r="P60" s="11">
        <f t="shared" si="14"/>
        <v>8332480</v>
      </c>
      <c r="Q60" s="11"/>
      <c r="R60" s="11"/>
      <c r="S60" s="11">
        <f>J60</f>
        <v>8332480</v>
      </c>
      <c r="T60" s="11"/>
    </row>
    <row r="61" spans="1:20" ht="35.25" customHeight="1" x14ac:dyDescent="0.25">
      <c r="A61" s="33" t="s">
        <v>137</v>
      </c>
      <c r="B61" s="34"/>
      <c r="C61" s="3">
        <f>C62+C63+C64+C65+C66+C67+C68+C69+C70+C71+C72+C73+C74+C75+C76+C77+C78+C79+C80+C81+C82+C83</f>
        <v>2848589345</v>
      </c>
      <c r="D61" s="3">
        <f t="shared" ref="D61:T61" si="17">D62+D63+D64+D65+D66+D67+D68+D69+D70+D71+D72+D73+D74+D75+D76+D77+D78+D79+D80+D81+D82+D83</f>
        <v>549870800</v>
      </c>
      <c r="E61" s="3">
        <f t="shared" si="17"/>
        <v>766981875</v>
      </c>
      <c r="F61" s="3">
        <f t="shared" si="17"/>
        <v>410908040</v>
      </c>
      <c r="G61" s="3">
        <f t="shared" si="17"/>
        <v>704359120</v>
      </c>
      <c r="H61" s="3">
        <f t="shared" si="17"/>
        <v>416469510</v>
      </c>
      <c r="I61" s="3">
        <f t="shared" si="17"/>
        <v>902886660.60000002</v>
      </c>
      <c r="J61" s="3">
        <f t="shared" si="17"/>
        <v>1450702684.4000001</v>
      </c>
      <c r="K61" s="3">
        <f t="shared" si="17"/>
        <v>0</v>
      </c>
      <c r="L61" s="3">
        <f t="shared" si="17"/>
        <v>0</v>
      </c>
      <c r="M61" s="3">
        <f t="shared" si="17"/>
        <v>0</v>
      </c>
      <c r="N61" s="3">
        <f t="shared" si="13"/>
        <v>495000000</v>
      </c>
      <c r="O61" s="3">
        <f t="shared" si="17"/>
        <v>1547395670</v>
      </c>
      <c r="P61" s="3">
        <f t="shared" si="17"/>
        <v>1301193675</v>
      </c>
      <c r="Q61" s="3">
        <f t="shared" si="17"/>
        <v>2018898580</v>
      </c>
      <c r="R61" s="3">
        <f t="shared" si="17"/>
        <v>0</v>
      </c>
      <c r="S61" s="3">
        <f t="shared" si="17"/>
        <v>214348765</v>
      </c>
      <c r="T61" s="3">
        <f t="shared" si="17"/>
        <v>615342000</v>
      </c>
    </row>
    <row r="62" spans="1:20" ht="76.5" customHeight="1" x14ac:dyDescent="0.25">
      <c r="A62" s="6">
        <v>34</v>
      </c>
      <c r="B62" s="4" t="s">
        <v>111</v>
      </c>
      <c r="C62" s="3">
        <f t="shared" si="1"/>
        <v>1547395670</v>
      </c>
      <c r="D62" s="11">
        <v>284870800</v>
      </c>
      <c r="E62" s="11">
        <v>296130200</v>
      </c>
      <c r="F62" s="11">
        <v>310908040</v>
      </c>
      <c r="G62" s="11">
        <v>324017120</v>
      </c>
      <c r="H62" s="11">
        <v>331469510</v>
      </c>
      <c r="I62" s="11">
        <f>C62-J62</f>
        <v>588010354.60000002</v>
      </c>
      <c r="J62" s="11">
        <f>C62*62%</f>
        <v>959385315.39999998</v>
      </c>
      <c r="K62" s="11"/>
      <c r="L62" s="11"/>
      <c r="M62" s="11"/>
      <c r="N62" s="27"/>
      <c r="O62" s="11">
        <f>C62</f>
        <v>1547395670</v>
      </c>
      <c r="P62" s="11"/>
      <c r="Q62" s="11">
        <f>C62</f>
        <v>1547395670</v>
      </c>
      <c r="R62" s="11"/>
      <c r="S62" s="11"/>
      <c r="T62" s="11"/>
    </row>
    <row r="63" spans="1:20" ht="26.25" customHeight="1" x14ac:dyDescent="0.25">
      <c r="A63" s="6">
        <v>35</v>
      </c>
      <c r="B63" s="4" t="s">
        <v>7</v>
      </c>
      <c r="C63" s="3">
        <f t="shared" si="1"/>
        <v>400000000</v>
      </c>
      <c r="D63" s="11">
        <v>200000000</v>
      </c>
      <c r="E63" s="11">
        <v>200000000</v>
      </c>
      <c r="F63" s="11"/>
      <c r="G63" s="11"/>
      <c r="H63" s="11"/>
      <c r="I63" s="11"/>
      <c r="J63" s="11"/>
      <c r="K63" s="11"/>
      <c r="L63" s="11"/>
      <c r="M63" s="11"/>
      <c r="N63" s="27">
        <f t="shared" si="13"/>
        <v>400000000</v>
      </c>
      <c r="O63" s="11"/>
      <c r="P63" s="11">
        <f>C63</f>
        <v>400000000</v>
      </c>
      <c r="Q63" s="11">
        <v>400000000</v>
      </c>
      <c r="R63" s="11"/>
      <c r="S63" s="11"/>
      <c r="T63" s="11"/>
    </row>
    <row r="64" spans="1:20" ht="42.75" customHeight="1" x14ac:dyDescent="0.25">
      <c r="A64" s="6">
        <v>36</v>
      </c>
      <c r="B64" s="4" t="s">
        <v>6</v>
      </c>
      <c r="C64" s="3">
        <f t="shared" si="1"/>
        <v>50000000</v>
      </c>
      <c r="D64" s="11">
        <v>20000000</v>
      </c>
      <c r="E64" s="11">
        <v>30000000</v>
      </c>
      <c r="F64" s="11"/>
      <c r="G64" s="11"/>
      <c r="H64" s="11"/>
      <c r="I64" s="11"/>
      <c r="J64" s="11"/>
      <c r="K64" s="11"/>
      <c r="L64" s="11"/>
      <c r="M64" s="11"/>
      <c r="N64" s="27">
        <f t="shared" si="13"/>
        <v>50000000</v>
      </c>
      <c r="O64" s="11"/>
      <c r="P64" s="11">
        <f t="shared" ref="P64:P83" si="18">C64</f>
        <v>50000000</v>
      </c>
      <c r="Q64" s="11"/>
      <c r="R64" s="11"/>
      <c r="S64" s="11"/>
      <c r="T64" s="11">
        <f>N64</f>
        <v>50000000</v>
      </c>
    </row>
    <row r="65" spans="1:20" ht="28.5" customHeight="1" x14ac:dyDescent="0.25">
      <c r="A65" s="6">
        <v>37</v>
      </c>
      <c r="B65" s="4" t="s">
        <v>62</v>
      </c>
      <c r="C65" s="3">
        <f t="shared" si="1"/>
        <v>80342000</v>
      </c>
      <c r="D65" s="11"/>
      <c r="E65" s="11"/>
      <c r="F65" s="11"/>
      <c r="G65" s="11">
        <v>80342000</v>
      </c>
      <c r="H65" s="11"/>
      <c r="I65" s="11">
        <f>C65*40%</f>
        <v>32136800</v>
      </c>
      <c r="J65" s="11">
        <f>C65-I65</f>
        <v>48205200</v>
      </c>
      <c r="K65" s="11"/>
      <c r="L65" s="11"/>
      <c r="M65" s="11"/>
      <c r="N65" s="27"/>
      <c r="O65" s="11"/>
      <c r="P65" s="11">
        <f t="shared" si="18"/>
        <v>80342000</v>
      </c>
      <c r="Q65" s="11"/>
      <c r="R65" s="11"/>
      <c r="S65" s="11"/>
      <c r="T65" s="11">
        <f>C65</f>
        <v>80342000</v>
      </c>
    </row>
    <row r="66" spans="1:20" ht="27" customHeight="1" x14ac:dyDescent="0.25">
      <c r="A66" s="6">
        <v>38</v>
      </c>
      <c r="B66" s="4" t="s">
        <v>112</v>
      </c>
      <c r="C66" s="3">
        <f t="shared" si="1"/>
        <v>76665825</v>
      </c>
      <c r="D66" s="11"/>
      <c r="E66" s="11">
        <v>76665825</v>
      </c>
      <c r="F66" s="11"/>
      <c r="G66" s="11"/>
      <c r="H66" s="11"/>
      <c r="I66" s="25">
        <f>C66*40%</f>
        <v>30666330</v>
      </c>
      <c r="J66" s="11">
        <f t="shared" ref="J66:J69" si="19">E66-I66</f>
        <v>45999495</v>
      </c>
      <c r="K66" s="11"/>
      <c r="L66" s="11"/>
      <c r="M66" s="11"/>
      <c r="N66" s="27"/>
      <c r="O66" s="11"/>
      <c r="P66" s="11">
        <f t="shared" si="18"/>
        <v>76665825</v>
      </c>
      <c r="Q66" s="11"/>
      <c r="R66" s="11"/>
      <c r="S66" s="11">
        <f>C66</f>
        <v>76665825</v>
      </c>
      <c r="T66" s="11"/>
    </row>
    <row r="67" spans="1:20" ht="39" customHeight="1" x14ac:dyDescent="0.25">
      <c r="A67" s="6">
        <v>39</v>
      </c>
      <c r="B67" s="4" t="s">
        <v>117</v>
      </c>
      <c r="C67" s="3">
        <f t="shared" si="1"/>
        <v>26502910</v>
      </c>
      <c r="D67" s="11"/>
      <c r="E67" s="11">
        <v>26502910</v>
      </c>
      <c r="F67" s="11"/>
      <c r="G67" s="11"/>
      <c r="H67" s="11"/>
      <c r="I67" s="11"/>
      <c r="J67" s="11">
        <f t="shared" si="19"/>
        <v>26502910</v>
      </c>
      <c r="K67" s="11"/>
      <c r="L67" s="11"/>
      <c r="M67" s="11"/>
      <c r="N67" s="27"/>
      <c r="O67" s="11"/>
      <c r="P67" s="11">
        <f t="shared" si="18"/>
        <v>26502910</v>
      </c>
      <c r="Q67" s="11">
        <f>C67</f>
        <v>26502910</v>
      </c>
      <c r="R67" s="11"/>
      <c r="S67" s="11"/>
      <c r="T67" s="11"/>
    </row>
    <row r="68" spans="1:20" ht="33.75" customHeight="1" x14ac:dyDescent="0.25">
      <c r="A68" s="6">
        <v>40</v>
      </c>
      <c r="B68" s="4" t="s">
        <v>217</v>
      </c>
      <c r="C68" s="3">
        <f t="shared" si="1"/>
        <v>47840100</v>
      </c>
      <c r="D68" s="11"/>
      <c r="E68" s="11">
        <v>47840100</v>
      </c>
      <c r="F68" s="11"/>
      <c r="G68" s="11"/>
      <c r="H68" s="11"/>
      <c r="I68" s="11">
        <f t="shared" ref="I68:I69" si="20">E68*40%</f>
        <v>19136040</v>
      </c>
      <c r="J68" s="11">
        <f t="shared" si="19"/>
        <v>28704060</v>
      </c>
      <c r="K68" s="11"/>
      <c r="L68" s="11"/>
      <c r="M68" s="11"/>
      <c r="N68" s="27"/>
      <c r="O68" s="11"/>
      <c r="P68" s="11">
        <f t="shared" si="18"/>
        <v>47840100</v>
      </c>
      <c r="Q68" s="11"/>
      <c r="R68" s="11"/>
      <c r="S68" s="11">
        <f>C68</f>
        <v>47840100</v>
      </c>
      <c r="T68" s="11"/>
    </row>
    <row r="69" spans="1:20" ht="27" x14ac:dyDescent="0.25">
      <c r="A69" s="6">
        <v>41</v>
      </c>
      <c r="B69" s="4" t="s">
        <v>116</v>
      </c>
      <c r="C69" s="3">
        <f t="shared" si="1"/>
        <v>89842840</v>
      </c>
      <c r="D69" s="11"/>
      <c r="E69" s="11">
        <v>89842840</v>
      </c>
      <c r="F69" s="11"/>
      <c r="G69" s="11"/>
      <c r="H69" s="11"/>
      <c r="I69" s="11">
        <f t="shared" si="20"/>
        <v>35937136</v>
      </c>
      <c r="J69" s="11">
        <f t="shared" si="19"/>
        <v>53905704</v>
      </c>
      <c r="K69" s="11"/>
      <c r="L69" s="11"/>
      <c r="M69" s="11"/>
      <c r="N69" s="27"/>
      <c r="O69" s="11"/>
      <c r="P69" s="11">
        <f t="shared" si="18"/>
        <v>89842840</v>
      </c>
      <c r="Q69" s="11"/>
      <c r="R69" s="11"/>
      <c r="S69" s="11">
        <f>C69</f>
        <v>89842840</v>
      </c>
      <c r="T69" s="11"/>
    </row>
    <row r="70" spans="1:20" ht="30" customHeight="1" x14ac:dyDescent="0.25">
      <c r="A70" s="6">
        <v>42</v>
      </c>
      <c r="B70" s="4" t="s">
        <v>113</v>
      </c>
      <c r="C70" s="3">
        <f t="shared" si="1"/>
        <v>30000000</v>
      </c>
      <c r="D70" s="11"/>
      <c r="E70" s="11"/>
      <c r="F70" s="11">
        <v>30000000</v>
      </c>
      <c r="G70" s="11"/>
      <c r="H70" s="11"/>
      <c r="I70" s="11">
        <f>F70*40%</f>
        <v>12000000</v>
      </c>
      <c r="J70" s="11">
        <f>F70-I70</f>
        <v>18000000</v>
      </c>
      <c r="K70" s="11"/>
      <c r="L70" s="11"/>
      <c r="M70" s="11"/>
      <c r="N70" s="27"/>
      <c r="O70" s="11"/>
      <c r="P70" s="11">
        <f t="shared" si="18"/>
        <v>30000000</v>
      </c>
      <c r="Q70" s="11"/>
      <c r="R70" s="11"/>
      <c r="S70" s="11"/>
      <c r="T70" s="11">
        <f t="shared" ref="T70:T71" si="21">C70</f>
        <v>30000000</v>
      </c>
    </row>
    <row r="71" spans="1:20" ht="34.5" customHeight="1" x14ac:dyDescent="0.25">
      <c r="A71" s="6">
        <v>43</v>
      </c>
      <c r="B71" s="4" t="s">
        <v>114</v>
      </c>
      <c r="C71" s="3">
        <f t="shared" si="1"/>
        <v>20000000</v>
      </c>
      <c r="D71" s="11"/>
      <c r="E71" s="11"/>
      <c r="F71" s="11">
        <v>20000000</v>
      </c>
      <c r="G71" s="11"/>
      <c r="H71" s="11"/>
      <c r="I71" s="11">
        <f>F71*40%</f>
        <v>8000000</v>
      </c>
      <c r="J71" s="11">
        <f>F71-I71</f>
        <v>12000000</v>
      </c>
      <c r="K71" s="11"/>
      <c r="L71" s="11"/>
      <c r="M71" s="11"/>
      <c r="N71" s="27"/>
      <c r="O71" s="11"/>
      <c r="P71" s="11">
        <f t="shared" si="18"/>
        <v>20000000</v>
      </c>
      <c r="Q71" s="11"/>
      <c r="R71" s="11"/>
      <c r="S71" s="11"/>
      <c r="T71" s="11">
        <f t="shared" si="21"/>
        <v>20000000</v>
      </c>
    </row>
    <row r="72" spans="1:20" ht="30.75" customHeight="1" x14ac:dyDescent="0.25">
      <c r="A72" s="6">
        <v>44</v>
      </c>
      <c r="B72" s="4" t="s">
        <v>115</v>
      </c>
      <c r="C72" s="3">
        <f t="shared" si="1"/>
        <v>45000000</v>
      </c>
      <c r="D72" s="11">
        <v>45000000</v>
      </c>
      <c r="E72" s="11"/>
      <c r="F72" s="11"/>
      <c r="G72" s="11"/>
      <c r="H72" s="11"/>
      <c r="I72" s="11"/>
      <c r="J72" s="11"/>
      <c r="K72" s="11"/>
      <c r="L72" s="11"/>
      <c r="M72" s="11"/>
      <c r="N72" s="27">
        <f t="shared" si="13"/>
        <v>45000000</v>
      </c>
      <c r="O72" s="11"/>
      <c r="P72" s="11">
        <f t="shared" si="18"/>
        <v>45000000</v>
      </c>
      <c r="Q72" s="11">
        <f>N72</f>
        <v>45000000</v>
      </c>
      <c r="R72" s="11"/>
      <c r="S72" s="11"/>
      <c r="T72" s="11"/>
    </row>
    <row r="73" spans="1:20" ht="27.75" customHeight="1" x14ac:dyDescent="0.25">
      <c r="A73" s="6">
        <v>45</v>
      </c>
      <c r="B73" s="4" t="s">
        <v>173</v>
      </c>
      <c r="C73" s="3">
        <f t="shared" si="1"/>
        <v>20000000</v>
      </c>
      <c r="D73" s="11"/>
      <c r="E73" s="11"/>
      <c r="F73" s="11">
        <v>20000000</v>
      </c>
      <c r="G73" s="11"/>
      <c r="H73" s="11"/>
      <c r="I73" s="11">
        <f>C73*55%</f>
        <v>11000000</v>
      </c>
      <c r="J73" s="11">
        <f>C73-I73</f>
        <v>9000000</v>
      </c>
      <c r="K73" s="11"/>
      <c r="L73" s="11"/>
      <c r="M73" s="11"/>
      <c r="N73" s="27"/>
      <c r="O73" s="11"/>
      <c r="P73" s="11">
        <f t="shared" si="18"/>
        <v>20000000</v>
      </c>
      <c r="Q73" s="11"/>
      <c r="R73" s="11"/>
      <c r="S73" s="11"/>
      <c r="T73" s="11">
        <f>C73</f>
        <v>20000000</v>
      </c>
    </row>
    <row r="74" spans="1:20" ht="25.5" customHeight="1" x14ac:dyDescent="0.25">
      <c r="A74" s="6">
        <v>46</v>
      </c>
      <c r="B74" s="4" t="s">
        <v>174</v>
      </c>
      <c r="C74" s="3">
        <f t="shared" si="1"/>
        <v>50000000</v>
      </c>
      <c r="D74" s="11"/>
      <c r="E74" s="11"/>
      <c r="F74" s="11"/>
      <c r="G74" s="11">
        <v>50000000</v>
      </c>
      <c r="H74" s="11"/>
      <c r="I74" s="11">
        <f>C74*40%</f>
        <v>20000000</v>
      </c>
      <c r="J74" s="11">
        <f>C74-I74</f>
        <v>30000000</v>
      </c>
      <c r="K74" s="11"/>
      <c r="L74" s="11"/>
      <c r="M74" s="11"/>
      <c r="N74" s="27"/>
      <c r="O74" s="11"/>
      <c r="P74" s="11">
        <f t="shared" si="18"/>
        <v>50000000</v>
      </c>
      <c r="Q74" s="11"/>
      <c r="R74" s="11"/>
      <c r="S74" s="11"/>
      <c r="T74" s="11">
        <f t="shared" ref="T74:T83" si="22">C74</f>
        <v>50000000</v>
      </c>
    </row>
    <row r="75" spans="1:20" ht="34.5" customHeight="1" x14ac:dyDescent="0.25">
      <c r="A75" s="6">
        <v>47</v>
      </c>
      <c r="B75" s="4" t="s">
        <v>175</v>
      </c>
      <c r="C75" s="3">
        <f t="shared" si="1"/>
        <v>100000000</v>
      </c>
      <c r="D75" s="11"/>
      <c r="E75" s="11"/>
      <c r="F75" s="11"/>
      <c r="G75" s="11">
        <v>100000000</v>
      </c>
      <c r="H75" s="11"/>
      <c r="I75" s="11">
        <f>C75*40%</f>
        <v>40000000</v>
      </c>
      <c r="J75" s="11">
        <f>C75-I75</f>
        <v>60000000</v>
      </c>
      <c r="K75" s="11"/>
      <c r="L75" s="11"/>
      <c r="M75" s="11"/>
      <c r="N75" s="27"/>
      <c r="O75" s="11"/>
      <c r="P75" s="11">
        <f t="shared" si="18"/>
        <v>100000000</v>
      </c>
      <c r="Q75" s="11"/>
      <c r="R75" s="11"/>
      <c r="S75" s="11"/>
      <c r="T75" s="11">
        <f t="shared" si="22"/>
        <v>100000000</v>
      </c>
    </row>
    <row r="76" spans="1:20" ht="24.75" customHeight="1" x14ac:dyDescent="0.25">
      <c r="A76" s="6">
        <v>48</v>
      </c>
      <c r="B76" s="4" t="s">
        <v>176</v>
      </c>
      <c r="C76" s="3">
        <f t="shared" ref="C76:C83" si="23">D76+E76+F76+G76+H76</f>
        <v>25000000</v>
      </c>
      <c r="D76" s="11"/>
      <c r="E76" s="11"/>
      <c r="F76" s="11"/>
      <c r="G76" s="11">
        <v>25000000</v>
      </c>
      <c r="H76" s="11"/>
      <c r="I76" s="11">
        <f t="shared" ref="I76:I83" si="24">C76*40%</f>
        <v>10000000</v>
      </c>
      <c r="J76" s="11">
        <f t="shared" ref="J76:J83" si="25">C76-I76</f>
        <v>15000000</v>
      </c>
      <c r="K76" s="11"/>
      <c r="L76" s="11"/>
      <c r="M76" s="11"/>
      <c r="N76" s="27"/>
      <c r="O76" s="11"/>
      <c r="P76" s="11">
        <f t="shared" si="18"/>
        <v>25000000</v>
      </c>
      <c r="Q76" s="11"/>
      <c r="R76" s="11"/>
      <c r="S76" s="11"/>
      <c r="T76" s="11">
        <f t="shared" si="22"/>
        <v>25000000</v>
      </c>
    </row>
    <row r="77" spans="1:20" ht="42" customHeight="1" x14ac:dyDescent="0.25">
      <c r="A77" s="6">
        <v>49</v>
      </c>
      <c r="B77" s="4" t="s">
        <v>177</v>
      </c>
      <c r="C77" s="3">
        <f t="shared" si="23"/>
        <v>55000000</v>
      </c>
      <c r="D77" s="11"/>
      <c r="E77" s="11"/>
      <c r="F77" s="11"/>
      <c r="G77" s="11"/>
      <c r="H77" s="11">
        <v>55000000</v>
      </c>
      <c r="I77" s="11">
        <f t="shared" si="24"/>
        <v>22000000</v>
      </c>
      <c r="J77" s="11">
        <f t="shared" si="25"/>
        <v>33000000</v>
      </c>
      <c r="K77" s="11"/>
      <c r="L77" s="11"/>
      <c r="M77" s="11"/>
      <c r="N77" s="27"/>
      <c r="O77" s="11"/>
      <c r="P77" s="11">
        <f t="shared" si="18"/>
        <v>55000000</v>
      </c>
      <c r="Q77" s="11"/>
      <c r="R77" s="11"/>
      <c r="S77" s="11"/>
      <c r="T77" s="11">
        <f t="shared" si="22"/>
        <v>55000000</v>
      </c>
    </row>
    <row r="78" spans="1:20" ht="30" customHeight="1" x14ac:dyDescent="0.25">
      <c r="A78" s="6">
        <v>50</v>
      </c>
      <c r="B78" s="4" t="s">
        <v>178</v>
      </c>
      <c r="C78" s="3">
        <f t="shared" si="23"/>
        <v>30000000</v>
      </c>
      <c r="D78" s="11"/>
      <c r="E78" s="11"/>
      <c r="F78" s="11"/>
      <c r="G78" s="11"/>
      <c r="H78" s="11">
        <v>30000000</v>
      </c>
      <c r="I78" s="11">
        <f t="shared" si="24"/>
        <v>12000000</v>
      </c>
      <c r="J78" s="11">
        <f t="shared" si="25"/>
        <v>18000000</v>
      </c>
      <c r="K78" s="11"/>
      <c r="L78" s="11"/>
      <c r="M78" s="11"/>
      <c r="N78" s="27"/>
      <c r="O78" s="11"/>
      <c r="P78" s="11">
        <f t="shared" si="18"/>
        <v>30000000</v>
      </c>
      <c r="Q78" s="11"/>
      <c r="R78" s="11"/>
      <c r="S78" s="11"/>
      <c r="T78" s="11">
        <f t="shared" si="22"/>
        <v>30000000</v>
      </c>
    </row>
    <row r="79" spans="1:20" ht="27" customHeight="1" x14ac:dyDescent="0.25">
      <c r="A79" s="6">
        <v>51</v>
      </c>
      <c r="B79" s="4" t="s">
        <v>179</v>
      </c>
      <c r="C79" s="3">
        <f t="shared" si="23"/>
        <v>35000000</v>
      </c>
      <c r="D79" s="11"/>
      <c r="E79" s="11"/>
      <c r="F79" s="11"/>
      <c r="G79" s="11">
        <v>35000000</v>
      </c>
      <c r="H79" s="11"/>
      <c r="I79" s="25">
        <f t="shared" si="24"/>
        <v>14000000</v>
      </c>
      <c r="J79" s="25">
        <f t="shared" si="25"/>
        <v>21000000</v>
      </c>
      <c r="K79" s="11"/>
      <c r="L79" s="11"/>
      <c r="M79" s="11"/>
      <c r="N79" s="27"/>
      <c r="O79" s="11"/>
      <c r="P79" s="11">
        <f t="shared" si="18"/>
        <v>35000000</v>
      </c>
      <c r="Q79" s="11"/>
      <c r="R79" s="11"/>
      <c r="S79" s="11"/>
      <c r="T79" s="11">
        <f t="shared" si="22"/>
        <v>35000000</v>
      </c>
    </row>
    <row r="80" spans="1:20" ht="22.5" customHeight="1" x14ac:dyDescent="0.25">
      <c r="A80" s="6">
        <v>52</v>
      </c>
      <c r="B80" s="4" t="s">
        <v>180</v>
      </c>
      <c r="C80" s="3">
        <f t="shared" si="23"/>
        <v>40000000</v>
      </c>
      <c r="D80" s="11"/>
      <c r="E80" s="11"/>
      <c r="F80" s="11"/>
      <c r="G80" s="11">
        <v>40000000</v>
      </c>
      <c r="H80" s="11"/>
      <c r="I80" s="25">
        <f t="shared" si="24"/>
        <v>16000000</v>
      </c>
      <c r="J80" s="25">
        <f t="shared" si="25"/>
        <v>24000000</v>
      </c>
      <c r="K80" s="11"/>
      <c r="L80" s="11"/>
      <c r="M80" s="11"/>
      <c r="N80" s="27"/>
      <c r="O80" s="11"/>
      <c r="P80" s="11">
        <f t="shared" si="18"/>
        <v>40000000</v>
      </c>
      <c r="Q80" s="11"/>
      <c r="R80" s="11"/>
      <c r="S80" s="11"/>
      <c r="T80" s="11">
        <f t="shared" si="22"/>
        <v>40000000</v>
      </c>
    </row>
    <row r="81" spans="1:20" ht="23.25" customHeight="1" x14ac:dyDescent="0.25">
      <c r="A81" s="6">
        <v>53</v>
      </c>
      <c r="B81" s="4" t="s">
        <v>181</v>
      </c>
      <c r="C81" s="3">
        <f t="shared" si="23"/>
        <v>30000000</v>
      </c>
      <c r="D81" s="11"/>
      <c r="E81" s="11"/>
      <c r="F81" s="11"/>
      <c r="G81" s="11">
        <v>30000000</v>
      </c>
      <c r="H81" s="11"/>
      <c r="I81" s="25">
        <f t="shared" si="24"/>
        <v>12000000</v>
      </c>
      <c r="J81" s="25">
        <f t="shared" si="25"/>
        <v>18000000</v>
      </c>
      <c r="K81" s="11"/>
      <c r="L81" s="11"/>
      <c r="M81" s="11"/>
      <c r="N81" s="27"/>
      <c r="O81" s="11"/>
      <c r="P81" s="11">
        <f t="shared" si="18"/>
        <v>30000000</v>
      </c>
      <c r="Q81" s="11"/>
      <c r="R81" s="11"/>
      <c r="S81" s="11"/>
      <c r="T81" s="11">
        <f t="shared" si="22"/>
        <v>30000000</v>
      </c>
    </row>
    <row r="82" spans="1:20" ht="23.25" customHeight="1" x14ac:dyDescent="0.25">
      <c r="A82" s="6">
        <v>54</v>
      </c>
      <c r="B82" s="4" t="s">
        <v>182</v>
      </c>
      <c r="C82" s="3">
        <f t="shared" si="23"/>
        <v>20000000</v>
      </c>
      <c r="D82" s="11"/>
      <c r="E82" s="11"/>
      <c r="F82" s="11"/>
      <c r="G82" s="11">
        <v>20000000</v>
      </c>
      <c r="H82" s="11"/>
      <c r="I82" s="25">
        <f t="shared" si="24"/>
        <v>8000000</v>
      </c>
      <c r="J82" s="25">
        <f t="shared" si="25"/>
        <v>12000000</v>
      </c>
      <c r="K82" s="11"/>
      <c r="L82" s="11"/>
      <c r="M82" s="11"/>
      <c r="N82" s="27"/>
      <c r="O82" s="11"/>
      <c r="P82" s="11">
        <f t="shared" si="18"/>
        <v>20000000</v>
      </c>
      <c r="Q82" s="11"/>
      <c r="R82" s="11"/>
      <c r="S82" s="11"/>
      <c r="T82" s="11">
        <f t="shared" si="22"/>
        <v>20000000</v>
      </c>
    </row>
    <row r="83" spans="1:20" ht="23.25" customHeight="1" x14ac:dyDescent="0.25">
      <c r="A83" s="6">
        <v>55</v>
      </c>
      <c r="B83" s="4" t="s">
        <v>183</v>
      </c>
      <c r="C83" s="3">
        <f t="shared" si="23"/>
        <v>30000000</v>
      </c>
      <c r="D83" s="11"/>
      <c r="E83" s="11"/>
      <c r="F83" s="11">
        <v>30000000</v>
      </c>
      <c r="G83" s="11"/>
      <c r="H83" s="11"/>
      <c r="I83" s="25">
        <f t="shared" si="24"/>
        <v>12000000</v>
      </c>
      <c r="J83" s="25">
        <f t="shared" si="25"/>
        <v>18000000</v>
      </c>
      <c r="K83" s="11"/>
      <c r="L83" s="11"/>
      <c r="M83" s="11"/>
      <c r="N83" s="27"/>
      <c r="O83" s="11"/>
      <c r="P83" s="11">
        <f t="shared" si="18"/>
        <v>30000000</v>
      </c>
      <c r="Q83" s="11"/>
      <c r="R83" s="11"/>
      <c r="S83" s="11"/>
      <c r="T83" s="11">
        <f t="shared" si="22"/>
        <v>30000000</v>
      </c>
    </row>
    <row r="84" spans="1:20" ht="43.5" customHeight="1" x14ac:dyDescent="0.25">
      <c r="A84" s="33" t="s">
        <v>138</v>
      </c>
      <c r="B84" s="34"/>
      <c r="C84" s="3">
        <f>C85+C86+C87</f>
        <v>729060392</v>
      </c>
      <c r="D84" s="3">
        <f t="shared" ref="D84:T84" si="26">D85+D86+D87</f>
        <v>31651000</v>
      </c>
      <c r="E84" s="3">
        <f t="shared" si="26"/>
        <v>35015000</v>
      </c>
      <c r="F84" s="3">
        <f t="shared" si="26"/>
        <v>323504560</v>
      </c>
      <c r="G84" s="3">
        <f t="shared" si="26"/>
        <v>293939610</v>
      </c>
      <c r="H84" s="3">
        <f t="shared" si="26"/>
        <v>44950222</v>
      </c>
      <c r="I84" s="3">
        <f t="shared" si="26"/>
        <v>75642948.959999993</v>
      </c>
      <c r="J84" s="3">
        <f t="shared" si="26"/>
        <v>123417443.04000001</v>
      </c>
      <c r="K84" s="3">
        <f t="shared" si="26"/>
        <v>0</v>
      </c>
      <c r="L84" s="3">
        <f t="shared" si="26"/>
        <v>0</v>
      </c>
      <c r="M84" s="3">
        <f t="shared" si="26"/>
        <v>0</v>
      </c>
      <c r="N84" s="27">
        <f t="shared" ref="N84:N135" si="27">C84-I84-J84-K84-L84-M84</f>
        <v>529999999.99999994</v>
      </c>
      <c r="O84" s="3">
        <f t="shared" si="26"/>
        <v>199060392</v>
      </c>
      <c r="P84" s="3">
        <f t="shared" si="26"/>
        <v>530000000</v>
      </c>
      <c r="Q84" s="3">
        <f t="shared" si="26"/>
        <v>199060392</v>
      </c>
      <c r="R84" s="3">
        <f t="shared" si="26"/>
        <v>30000000</v>
      </c>
      <c r="S84" s="3">
        <f t="shared" si="26"/>
        <v>0</v>
      </c>
      <c r="T84" s="3">
        <f t="shared" si="26"/>
        <v>500000000</v>
      </c>
    </row>
    <row r="85" spans="1:20" ht="59.25" customHeight="1" x14ac:dyDescent="0.25">
      <c r="A85" s="6">
        <v>56</v>
      </c>
      <c r="B85" s="4" t="s">
        <v>184</v>
      </c>
      <c r="C85" s="3">
        <f t="shared" ref="C85:C133" si="28">D85+E85+F85+G85+H85</f>
        <v>199060392</v>
      </c>
      <c r="D85" s="11">
        <v>31651000</v>
      </c>
      <c r="E85" s="11">
        <v>35015000</v>
      </c>
      <c r="F85" s="11">
        <v>43504560</v>
      </c>
      <c r="G85" s="11">
        <v>43939610</v>
      </c>
      <c r="H85" s="11">
        <v>44950222</v>
      </c>
      <c r="I85" s="11">
        <f>C85-J85</f>
        <v>75642948.959999993</v>
      </c>
      <c r="J85" s="11">
        <f>C85*62%</f>
        <v>123417443.04000001</v>
      </c>
      <c r="K85" s="11"/>
      <c r="L85" s="11"/>
      <c r="M85" s="11"/>
      <c r="N85" s="27"/>
      <c r="O85" s="11">
        <f>C85</f>
        <v>199060392</v>
      </c>
      <c r="P85" s="11"/>
      <c r="Q85" s="11">
        <f>C85</f>
        <v>199060392</v>
      </c>
      <c r="R85" s="11"/>
      <c r="S85" s="11"/>
      <c r="T85" s="11"/>
    </row>
    <row r="86" spans="1:20" ht="36" customHeight="1" x14ac:dyDescent="0.25">
      <c r="A86" s="6">
        <v>57</v>
      </c>
      <c r="B86" s="4" t="s">
        <v>18</v>
      </c>
      <c r="C86" s="3">
        <f t="shared" si="28"/>
        <v>30000000</v>
      </c>
      <c r="D86" s="11"/>
      <c r="E86" s="11"/>
      <c r="F86" s="11">
        <v>30000000</v>
      </c>
      <c r="G86" s="11"/>
      <c r="H86" s="11"/>
      <c r="I86" s="11"/>
      <c r="J86" s="11"/>
      <c r="K86" s="11"/>
      <c r="L86" s="11"/>
      <c r="M86" s="11"/>
      <c r="N86" s="27">
        <f t="shared" si="27"/>
        <v>30000000</v>
      </c>
      <c r="O86" s="11"/>
      <c r="P86" s="11">
        <f>C86</f>
        <v>30000000</v>
      </c>
      <c r="Q86" s="11"/>
      <c r="R86" s="11">
        <v>30000000</v>
      </c>
      <c r="S86" s="11"/>
      <c r="T86" s="11"/>
    </row>
    <row r="87" spans="1:20" ht="28.5" customHeight="1" x14ac:dyDescent="0.25">
      <c r="A87" s="6">
        <v>58</v>
      </c>
      <c r="B87" s="4" t="s">
        <v>19</v>
      </c>
      <c r="C87" s="3">
        <f t="shared" si="28"/>
        <v>500000000</v>
      </c>
      <c r="D87" s="11"/>
      <c r="E87" s="11"/>
      <c r="F87" s="11">
        <v>250000000</v>
      </c>
      <c r="G87" s="11">
        <v>250000000</v>
      </c>
      <c r="H87" s="11"/>
      <c r="I87" s="11"/>
      <c r="J87" s="11"/>
      <c r="K87" s="11"/>
      <c r="L87" s="11"/>
      <c r="M87" s="11"/>
      <c r="N87" s="27">
        <f t="shared" si="27"/>
        <v>500000000</v>
      </c>
      <c r="O87" s="11"/>
      <c r="P87" s="11">
        <f t="shared" ref="P87:P97" si="29">C87</f>
        <v>500000000</v>
      </c>
      <c r="Q87" s="11"/>
      <c r="R87" s="11"/>
      <c r="S87" s="11"/>
      <c r="T87" s="11">
        <f>C87</f>
        <v>500000000</v>
      </c>
    </row>
    <row r="88" spans="1:20" ht="38.25" customHeight="1" x14ac:dyDescent="0.25">
      <c r="A88" s="33" t="s">
        <v>139</v>
      </c>
      <c r="B88" s="34"/>
      <c r="C88" s="3">
        <f>C89+C90+C91+C92+C93+C94+C95+C96+C97</f>
        <v>1152494000</v>
      </c>
      <c r="D88" s="3">
        <f t="shared" ref="D88:T88" si="30">D89+D90+D91+D92+D93+D94+D95+D96+D97</f>
        <v>0</v>
      </c>
      <c r="E88" s="3">
        <f t="shared" si="30"/>
        <v>22494000</v>
      </c>
      <c r="F88" s="3">
        <f t="shared" si="30"/>
        <v>140000000</v>
      </c>
      <c r="G88" s="3">
        <f t="shared" si="30"/>
        <v>515000000</v>
      </c>
      <c r="H88" s="3">
        <f t="shared" si="30"/>
        <v>475000000</v>
      </c>
      <c r="I88" s="3">
        <f t="shared" si="30"/>
        <v>398750000</v>
      </c>
      <c r="J88" s="3">
        <f t="shared" si="30"/>
        <v>666250000</v>
      </c>
      <c r="K88" s="3">
        <f t="shared" si="30"/>
        <v>0</v>
      </c>
      <c r="L88" s="3">
        <f t="shared" si="30"/>
        <v>0</v>
      </c>
      <c r="M88" s="3">
        <f t="shared" si="30"/>
        <v>0</v>
      </c>
      <c r="N88" s="3">
        <f t="shared" si="27"/>
        <v>87494000</v>
      </c>
      <c r="O88" s="3">
        <f t="shared" si="30"/>
        <v>0</v>
      </c>
      <c r="P88" s="3">
        <f t="shared" si="30"/>
        <v>1152494000</v>
      </c>
      <c r="Q88" s="3">
        <f t="shared" si="30"/>
        <v>22494000</v>
      </c>
      <c r="R88" s="3">
        <f t="shared" si="30"/>
        <v>0</v>
      </c>
      <c r="S88" s="3">
        <f t="shared" si="30"/>
        <v>0</v>
      </c>
      <c r="T88" s="3">
        <f t="shared" si="30"/>
        <v>480000000</v>
      </c>
    </row>
    <row r="89" spans="1:20" ht="51" customHeight="1" x14ac:dyDescent="0.25">
      <c r="A89" s="6">
        <v>59</v>
      </c>
      <c r="B89" s="4" t="s">
        <v>243</v>
      </c>
      <c r="C89" s="3">
        <f t="shared" si="28"/>
        <v>965000000</v>
      </c>
      <c r="D89" s="11"/>
      <c r="E89" s="11">
        <v>15000000</v>
      </c>
      <c r="F89" s="11"/>
      <c r="G89" s="11">
        <v>475000000</v>
      </c>
      <c r="H89" s="11">
        <v>475000000</v>
      </c>
      <c r="I89" s="11">
        <v>315000000</v>
      </c>
      <c r="J89" s="11">
        <v>570000000</v>
      </c>
      <c r="K89" s="11"/>
      <c r="L89" s="11"/>
      <c r="M89" s="11"/>
      <c r="N89" s="27">
        <v>80000000</v>
      </c>
      <c r="O89" s="11"/>
      <c r="P89" s="11">
        <f t="shared" si="29"/>
        <v>965000000</v>
      </c>
      <c r="Q89" s="11">
        <v>15000000</v>
      </c>
      <c r="R89" s="11"/>
      <c r="S89" s="11"/>
      <c r="T89" s="11">
        <v>300000000</v>
      </c>
    </row>
    <row r="90" spans="1:20" ht="55.5" customHeight="1" x14ac:dyDescent="0.25">
      <c r="A90" s="6">
        <v>60</v>
      </c>
      <c r="B90" s="4" t="s">
        <v>79</v>
      </c>
      <c r="C90" s="3">
        <f t="shared" si="28"/>
        <v>100000000</v>
      </c>
      <c r="D90" s="11"/>
      <c r="E90" s="11"/>
      <c r="F90" s="11">
        <v>100000000</v>
      </c>
      <c r="G90" s="11"/>
      <c r="H90" s="11"/>
      <c r="I90" s="11">
        <f>F90*45%</f>
        <v>45000000</v>
      </c>
      <c r="J90" s="11">
        <f>F90-I90</f>
        <v>55000000</v>
      </c>
      <c r="K90" s="11"/>
      <c r="L90" s="11"/>
      <c r="M90" s="11"/>
      <c r="N90" s="27"/>
      <c r="O90" s="11"/>
      <c r="P90" s="11">
        <f t="shared" si="29"/>
        <v>100000000</v>
      </c>
      <c r="Q90" s="11"/>
      <c r="R90" s="11"/>
      <c r="S90" s="11"/>
      <c r="T90" s="11">
        <f t="shared" ref="T90:T97" si="31">C90</f>
        <v>100000000</v>
      </c>
    </row>
    <row r="91" spans="1:20" ht="23.25" customHeight="1" x14ac:dyDescent="0.25">
      <c r="A91" s="6">
        <v>61</v>
      </c>
      <c r="B91" s="4" t="s">
        <v>185</v>
      </c>
      <c r="C91" s="3">
        <f t="shared" si="28"/>
        <v>3747000</v>
      </c>
      <c r="D91" s="11"/>
      <c r="E91" s="11">
        <v>3747000</v>
      </c>
      <c r="F91" s="11"/>
      <c r="G91" s="11"/>
      <c r="H91" s="11"/>
      <c r="I91" s="11"/>
      <c r="J91" s="11"/>
      <c r="K91" s="11"/>
      <c r="L91" s="11"/>
      <c r="M91" s="11"/>
      <c r="N91" s="27">
        <f t="shared" si="27"/>
        <v>3747000</v>
      </c>
      <c r="O91" s="11"/>
      <c r="P91" s="11">
        <f t="shared" si="29"/>
        <v>3747000</v>
      </c>
      <c r="Q91" s="11">
        <v>3747000</v>
      </c>
      <c r="R91" s="11"/>
      <c r="S91" s="11"/>
      <c r="T91" s="11"/>
    </row>
    <row r="92" spans="1:20" ht="23.25" customHeight="1" x14ac:dyDescent="0.25">
      <c r="A92" s="6">
        <v>62</v>
      </c>
      <c r="B92" s="4" t="s">
        <v>186</v>
      </c>
      <c r="C92" s="3">
        <f t="shared" si="28"/>
        <v>3747000</v>
      </c>
      <c r="D92" s="11"/>
      <c r="E92" s="11">
        <v>3747000</v>
      </c>
      <c r="F92" s="11"/>
      <c r="G92" s="11"/>
      <c r="H92" s="11"/>
      <c r="I92" s="11"/>
      <c r="J92" s="11"/>
      <c r="K92" s="11"/>
      <c r="L92" s="11"/>
      <c r="M92" s="11"/>
      <c r="N92" s="27">
        <f t="shared" si="27"/>
        <v>3747000</v>
      </c>
      <c r="O92" s="11"/>
      <c r="P92" s="11">
        <f t="shared" si="29"/>
        <v>3747000</v>
      </c>
      <c r="Q92" s="11">
        <v>3747000</v>
      </c>
      <c r="R92" s="11"/>
      <c r="S92" s="11"/>
      <c r="T92" s="11"/>
    </row>
    <row r="93" spans="1:20" ht="23.25" customHeight="1" x14ac:dyDescent="0.25">
      <c r="A93" s="6">
        <v>63</v>
      </c>
      <c r="B93" s="4" t="s">
        <v>187</v>
      </c>
      <c r="C93" s="3">
        <f t="shared" si="28"/>
        <v>5000000</v>
      </c>
      <c r="D93" s="11"/>
      <c r="E93" s="11"/>
      <c r="F93" s="11">
        <v>5000000</v>
      </c>
      <c r="G93" s="11"/>
      <c r="H93" s="11"/>
      <c r="I93" s="11">
        <f>C93</f>
        <v>5000000</v>
      </c>
      <c r="J93" s="11"/>
      <c r="K93" s="11"/>
      <c r="L93" s="11"/>
      <c r="M93" s="11"/>
      <c r="N93" s="27"/>
      <c r="O93" s="11"/>
      <c r="P93" s="11">
        <f t="shared" si="29"/>
        <v>5000000</v>
      </c>
      <c r="Q93" s="11"/>
      <c r="R93" s="11"/>
      <c r="S93" s="11"/>
      <c r="T93" s="11">
        <f t="shared" si="31"/>
        <v>5000000</v>
      </c>
    </row>
    <row r="94" spans="1:20" ht="23.25" customHeight="1" x14ac:dyDescent="0.25">
      <c r="A94" s="6">
        <v>64</v>
      </c>
      <c r="B94" s="4" t="s">
        <v>188</v>
      </c>
      <c r="C94" s="3">
        <f t="shared" si="28"/>
        <v>25000000</v>
      </c>
      <c r="D94" s="11"/>
      <c r="E94" s="11"/>
      <c r="F94" s="11"/>
      <c r="G94" s="11">
        <v>25000000</v>
      </c>
      <c r="H94" s="11"/>
      <c r="I94" s="11">
        <f>C94*45%</f>
        <v>11250000</v>
      </c>
      <c r="J94" s="11">
        <f>C94-I94</f>
        <v>13750000</v>
      </c>
      <c r="K94" s="11"/>
      <c r="L94" s="11"/>
      <c r="M94" s="11"/>
      <c r="N94" s="27"/>
      <c r="O94" s="11"/>
      <c r="P94" s="11">
        <f t="shared" si="29"/>
        <v>25000000</v>
      </c>
      <c r="Q94" s="11"/>
      <c r="R94" s="11"/>
      <c r="S94" s="11"/>
      <c r="T94" s="11">
        <f t="shared" si="31"/>
        <v>25000000</v>
      </c>
    </row>
    <row r="95" spans="1:20" ht="23.25" customHeight="1" x14ac:dyDescent="0.25">
      <c r="A95" s="6">
        <v>65</v>
      </c>
      <c r="B95" s="4" t="s">
        <v>189</v>
      </c>
      <c r="C95" s="3">
        <f t="shared" si="28"/>
        <v>20000000</v>
      </c>
      <c r="D95" s="11"/>
      <c r="E95" s="11"/>
      <c r="F95" s="11">
        <v>20000000</v>
      </c>
      <c r="G95" s="11"/>
      <c r="H95" s="11"/>
      <c r="I95" s="25">
        <f t="shared" ref="I95:I97" si="32">C95*45%</f>
        <v>9000000</v>
      </c>
      <c r="J95" s="25">
        <f t="shared" ref="J95:J97" si="33">C95-I95</f>
        <v>11000000</v>
      </c>
      <c r="K95" s="11"/>
      <c r="L95" s="11"/>
      <c r="M95" s="11"/>
      <c r="N95" s="27"/>
      <c r="O95" s="11"/>
      <c r="P95" s="11">
        <f t="shared" si="29"/>
        <v>20000000</v>
      </c>
      <c r="Q95" s="11"/>
      <c r="R95" s="11"/>
      <c r="S95" s="11"/>
      <c r="T95" s="11">
        <f t="shared" si="31"/>
        <v>20000000</v>
      </c>
    </row>
    <row r="96" spans="1:20" ht="23.25" customHeight="1" x14ac:dyDescent="0.25">
      <c r="A96" s="6">
        <v>66</v>
      </c>
      <c r="B96" s="4" t="s">
        <v>190</v>
      </c>
      <c r="C96" s="3">
        <f t="shared" si="28"/>
        <v>15000000</v>
      </c>
      <c r="D96" s="11"/>
      <c r="E96" s="11"/>
      <c r="F96" s="11"/>
      <c r="G96" s="11">
        <v>15000000</v>
      </c>
      <c r="H96" s="11"/>
      <c r="I96" s="25">
        <f t="shared" si="32"/>
        <v>6750000</v>
      </c>
      <c r="J96" s="25">
        <f t="shared" si="33"/>
        <v>8250000</v>
      </c>
      <c r="K96" s="11"/>
      <c r="L96" s="11"/>
      <c r="M96" s="11"/>
      <c r="N96" s="27"/>
      <c r="O96" s="11"/>
      <c r="P96" s="11">
        <f t="shared" si="29"/>
        <v>15000000</v>
      </c>
      <c r="Q96" s="11"/>
      <c r="R96" s="11"/>
      <c r="S96" s="11"/>
      <c r="T96" s="11">
        <f t="shared" si="31"/>
        <v>15000000</v>
      </c>
    </row>
    <row r="97" spans="1:20" ht="21" customHeight="1" x14ac:dyDescent="0.25">
      <c r="A97" s="6">
        <v>67</v>
      </c>
      <c r="B97" s="4" t="s">
        <v>191</v>
      </c>
      <c r="C97" s="3">
        <f>D97+E97+F97+G97+H97</f>
        <v>15000000</v>
      </c>
      <c r="D97" s="11"/>
      <c r="E97" s="11"/>
      <c r="F97" s="11">
        <v>15000000</v>
      </c>
      <c r="G97" s="11"/>
      <c r="H97" s="11"/>
      <c r="I97" s="25">
        <f t="shared" si="32"/>
        <v>6750000</v>
      </c>
      <c r="J97" s="25">
        <f t="shared" si="33"/>
        <v>8250000</v>
      </c>
      <c r="K97" s="11"/>
      <c r="L97" s="11"/>
      <c r="M97" s="11"/>
      <c r="N97" s="27"/>
      <c r="O97" s="11"/>
      <c r="P97" s="11">
        <f t="shared" si="29"/>
        <v>15000000</v>
      </c>
      <c r="Q97" s="11"/>
      <c r="R97" s="11"/>
      <c r="S97" s="11"/>
      <c r="T97" s="11">
        <f t="shared" si="31"/>
        <v>15000000</v>
      </c>
    </row>
    <row r="98" spans="1:20" ht="77.25" customHeight="1" x14ac:dyDescent="0.25">
      <c r="A98" s="33" t="s">
        <v>140</v>
      </c>
      <c r="B98" s="34"/>
      <c r="C98" s="3">
        <f>C99+C100+C101+C102+C103+C104+C105+C106+C107+C108+C109+C110+C111+C112+C113+C114+C115+C116+C117+C118+C119+C120+C121+C122+C123+C124+C125+C126+C127+C128+C129+C130+C131+C132+C133+C134</f>
        <v>3914339103</v>
      </c>
      <c r="D98" s="3">
        <f t="shared" ref="D98:T98" si="34">D99+D100+D101+D102+D103+D104+D105+D106+D107+D108+D109+D110+D111+D112+D113+D114+D115+D116+D117+D118+D119+D120+D121+D122+D123+D124+D125+D126+D127+D128+D129+D130+D131+D132+D133+D134</f>
        <v>799074608</v>
      </c>
      <c r="E98" s="3">
        <f t="shared" si="34"/>
        <v>1085264495</v>
      </c>
      <c r="F98" s="3">
        <f t="shared" si="34"/>
        <v>845000000</v>
      </c>
      <c r="G98" s="3">
        <f t="shared" si="34"/>
        <v>1010000000</v>
      </c>
      <c r="H98" s="3">
        <f t="shared" si="34"/>
        <v>175000000</v>
      </c>
      <c r="I98" s="3">
        <f t="shared" si="34"/>
        <v>1215067650.8499999</v>
      </c>
      <c r="J98" s="3">
        <f t="shared" si="34"/>
        <v>2539667800.8499999</v>
      </c>
      <c r="K98" s="3">
        <f t="shared" si="34"/>
        <v>7920000</v>
      </c>
      <c r="L98" s="3">
        <f t="shared" si="34"/>
        <v>0</v>
      </c>
      <c r="M98" s="3">
        <f t="shared" si="34"/>
        <v>0</v>
      </c>
      <c r="N98" s="3">
        <f t="shared" si="27"/>
        <v>151683651.30000019</v>
      </c>
      <c r="O98" s="3">
        <f t="shared" si="34"/>
        <v>45000000</v>
      </c>
      <c r="P98" s="3">
        <f t="shared" si="34"/>
        <v>3869339103</v>
      </c>
      <c r="Q98" s="3">
        <f t="shared" si="34"/>
        <v>562894433.14999998</v>
      </c>
      <c r="R98" s="3">
        <f t="shared" si="34"/>
        <v>0</v>
      </c>
      <c r="S98" s="3">
        <f t="shared" si="34"/>
        <v>1281761018.55</v>
      </c>
      <c r="T98" s="3">
        <f t="shared" si="34"/>
        <v>2069683651.3</v>
      </c>
    </row>
    <row r="99" spans="1:20" ht="26.25" customHeight="1" x14ac:dyDescent="0.25">
      <c r="A99" s="6">
        <v>68</v>
      </c>
      <c r="B99" s="4" t="s">
        <v>12</v>
      </c>
      <c r="C99" s="3">
        <f t="shared" si="28"/>
        <v>65348080</v>
      </c>
      <c r="D99" s="11"/>
      <c r="E99" s="11">
        <v>65348080</v>
      </c>
      <c r="F99" s="11"/>
      <c r="G99" s="11"/>
      <c r="H99" s="11"/>
      <c r="I99" s="11">
        <f>C99*40%</f>
        <v>26139232</v>
      </c>
      <c r="J99" s="11">
        <f>C99-I99</f>
        <v>39208848</v>
      </c>
      <c r="K99" s="11"/>
      <c r="L99" s="11"/>
      <c r="M99" s="11"/>
      <c r="N99" s="27"/>
      <c r="O99" s="11"/>
      <c r="P99" s="11">
        <f>C99</f>
        <v>65348080</v>
      </c>
      <c r="Q99" s="11"/>
      <c r="R99" s="11"/>
      <c r="S99" s="11">
        <f>C99</f>
        <v>65348080</v>
      </c>
      <c r="T99" s="11"/>
    </row>
    <row r="100" spans="1:20" ht="26.25" customHeight="1" x14ac:dyDescent="0.25">
      <c r="A100" s="6">
        <v>69</v>
      </c>
      <c r="B100" s="4" t="s">
        <v>13</v>
      </c>
      <c r="C100" s="3">
        <f t="shared" si="28"/>
        <v>250000000</v>
      </c>
      <c r="D100" s="11"/>
      <c r="E100" s="11"/>
      <c r="F100" s="11">
        <v>250000000</v>
      </c>
      <c r="G100" s="11"/>
      <c r="H100" s="11"/>
      <c r="I100" s="11"/>
      <c r="J100" s="11">
        <v>250000000</v>
      </c>
      <c r="K100" s="11"/>
      <c r="L100" s="11"/>
      <c r="M100" s="11"/>
      <c r="N100" s="27"/>
      <c r="O100" s="11"/>
      <c r="P100" s="11">
        <f t="shared" ref="P100:P133" si="35">C100</f>
        <v>250000000</v>
      </c>
      <c r="Q100" s="11"/>
      <c r="R100" s="11"/>
      <c r="S100" s="11"/>
      <c r="T100" s="11">
        <f t="shared" ref="T100:T101" si="36">C100</f>
        <v>250000000</v>
      </c>
    </row>
    <row r="101" spans="1:20" ht="35.25" customHeight="1" x14ac:dyDescent="0.25">
      <c r="A101" s="6">
        <v>70</v>
      </c>
      <c r="B101" s="4" t="s">
        <v>15</v>
      </c>
      <c r="C101" s="3">
        <f t="shared" si="28"/>
        <v>200000000</v>
      </c>
      <c r="D101" s="11"/>
      <c r="E101" s="11"/>
      <c r="F101" s="11"/>
      <c r="G101" s="11">
        <v>200000000</v>
      </c>
      <c r="H101" s="11"/>
      <c r="I101" s="11"/>
      <c r="J101" s="11">
        <v>200000000</v>
      </c>
      <c r="K101" s="11"/>
      <c r="L101" s="11"/>
      <c r="M101" s="11"/>
      <c r="N101" s="27"/>
      <c r="O101" s="11"/>
      <c r="P101" s="11">
        <f t="shared" si="35"/>
        <v>200000000</v>
      </c>
      <c r="Q101" s="11"/>
      <c r="R101" s="11"/>
      <c r="S101" s="11"/>
      <c r="T101" s="11">
        <f t="shared" si="36"/>
        <v>200000000</v>
      </c>
    </row>
    <row r="102" spans="1:20" ht="47.25" customHeight="1" x14ac:dyDescent="0.25">
      <c r="A102" s="7" t="s">
        <v>237</v>
      </c>
      <c r="B102" s="4" t="s">
        <v>160</v>
      </c>
      <c r="C102" s="3">
        <f t="shared" si="28"/>
        <v>324146245</v>
      </c>
      <c r="D102" s="11">
        <v>30581500</v>
      </c>
      <c r="E102" s="11">
        <v>293564745</v>
      </c>
      <c r="F102" s="11"/>
      <c r="G102" s="11"/>
      <c r="H102" s="11"/>
      <c r="I102" s="11">
        <f>C102*45%</f>
        <v>145865810.25</v>
      </c>
      <c r="J102" s="11">
        <f>C102-I102</f>
        <v>178280434.75</v>
      </c>
      <c r="K102" s="11"/>
      <c r="L102" s="11"/>
      <c r="M102" s="11"/>
      <c r="N102" s="27"/>
      <c r="O102" s="11"/>
      <c r="P102" s="11">
        <f t="shared" si="35"/>
        <v>324146245</v>
      </c>
      <c r="Q102" s="11">
        <f>C102*45%</f>
        <v>145865810.25</v>
      </c>
      <c r="R102" s="11"/>
      <c r="S102" s="11">
        <f>C102*55%</f>
        <v>178280434.75</v>
      </c>
      <c r="T102" s="11"/>
    </row>
    <row r="103" spans="1:20" ht="47.25" customHeight="1" x14ac:dyDescent="0.25">
      <c r="A103" s="7" t="s">
        <v>238</v>
      </c>
      <c r="B103" s="4" t="s">
        <v>224</v>
      </c>
      <c r="C103" s="3">
        <f t="shared" si="28"/>
        <v>50000000</v>
      </c>
      <c r="D103" s="15"/>
      <c r="E103" s="15">
        <v>50000000</v>
      </c>
      <c r="F103" s="15"/>
      <c r="G103" s="15"/>
      <c r="H103" s="15"/>
      <c r="I103" s="15"/>
      <c r="J103" s="15"/>
      <c r="K103" s="15"/>
      <c r="L103" s="15"/>
      <c r="M103" s="15"/>
      <c r="N103" s="27">
        <f t="shared" si="27"/>
        <v>50000000</v>
      </c>
      <c r="O103" s="15"/>
      <c r="P103" s="15">
        <v>50000000</v>
      </c>
      <c r="Q103" s="15">
        <v>50000000</v>
      </c>
      <c r="R103" s="15"/>
      <c r="S103" s="15"/>
      <c r="T103" s="15"/>
    </row>
    <row r="104" spans="1:20" ht="34.5" customHeight="1" x14ac:dyDescent="0.25">
      <c r="A104" s="6">
        <v>73</v>
      </c>
      <c r="B104" s="4" t="s">
        <v>87</v>
      </c>
      <c r="C104" s="3">
        <f t="shared" si="28"/>
        <v>382141175</v>
      </c>
      <c r="D104" s="11">
        <v>382141175</v>
      </c>
      <c r="E104" s="11"/>
      <c r="F104" s="11"/>
      <c r="G104" s="11"/>
      <c r="H104" s="11"/>
      <c r="I104" s="11">
        <f>D104-J104</f>
        <v>187370548</v>
      </c>
      <c r="J104" s="11">
        <v>194770627</v>
      </c>
      <c r="K104" s="11"/>
      <c r="L104" s="11"/>
      <c r="M104" s="11"/>
      <c r="N104" s="27"/>
      <c r="O104" s="11"/>
      <c r="P104" s="11">
        <f t="shared" si="35"/>
        <v>382141175</v>
      </c>
      <c r="Q104" s="11">
        <f>I104</f>
        <v>187370548</v>
      </c>
      <c r="R104" s="11"/>
      <c r="S104" s="11">
        <f>J104</f>
        <v>194770627</v>
      </c>
      <c r="T104" s="11"/>
    </row>
    <row r="105" spans="1:20" ht="34.5" customHeight="1" x14ac:dyDescent="0.25">
      <c r="A105" s="6">
        <v>74</v>
      </c>
      <c r="B105" s="4" t="s">
        <v>118</v>
      </c>
      <c r="C105" s="3">
        <f t="shared" si="28"/>
        <v>96836513</v>
      </c>
      <c r="D105" s="11"/>
      <c r="E105" s="11">
        <v>96836513</v>
      </c>
      <c r="F105" s="11"/>
      <c r="G105" s="11"/>
      <c r="H105" s="11"/>
      <c r="I105" s="11">
        <f>C105*30%</f>
        <v>29050953.899999999</v>
      </c>
      <c r="J105" s="11">
        <f>C105*60%</f>
        <v>58101907.799999997</v>
      </c>
      <c r="K105" s="11"/>
      <c r="L105" s="11"/>
      <c r="M105" s="11"/>
      <c r="N105" s="27">
        <f t="shared" si="27"/>
        <v>9683651.299999997</v>
      </c>
      <c r="O105" s="11"/>
      <c r="P105" s="11">
        <f t="shared" si="35"/>
        <v>96836513</v>
      </c>
      <c r="Q105" s="11">
        <f>I105</f>
        <v>29050953.899999999</v>
      </c>
      <c r="R105" s="11"/>
      <c r="S105" s="11">
        <f>J105</f>
        <v>58101907.799999997</v>
      </c>
      <c r="T105" s="11">
        <f>N105</f>
        <v>9683651.299999997</v>
      </c>
    </row>
    <row r="106" spans="1:20" ht="34.5" customHeight="1" x14ac:dyDescent="0.25">
      <c r="A106" s="6">
        <v>75</v>
      </c>
      <c r="B106" s="4" t="s">
        <v>86</v>
      </c>
      <c r="C106" s="3">
        <f t="shared" si="28"/>
        <v>65000000</v>
      </c>
      <c r="D106" s="11">
        <v>15000000</v>
      </c>
      <c r="E106" s="11">
        <v>5000000</v>
      </c>
      <c r="F106" s="11">
        <v>15000000</v>
      </c>
      <c r="G106" s="11">
        <v>15000000</v>
      </c>
      <c r="H106" s="11">
        <v>15000000</v>
      </c>
      <c r="I106" s="11">
        <f>C106</f>
        <v>65000000</v>
      </c>
      <c r="J106" s="11"/>
      <c r="K106" s="11"/>
      <c r="L106" s="11"/>
      <c r="M106" s="11"/>
      <c r="N106" s="27"/>
      <c r="O106" s="11"/>
      <c r="P106" s="11">
        <f t="shared" si="35"/>
        <v>65000000</v>
      </c>
      <c r="Q106" s="11">
        <f>D106</f>
        <v>15000000</v>
      </c>
      <c r="R106" s="11"/>
      <c r="S106" s="11"/>
      <c r="T106" s="11">
        <f>C106-Q106</f>
        <v>50000000</v>
      </c>
    </row>
    <row r="107" spans="1:20" ht="47.25" customHeight="1" x14ac:dyDescent="0.25">
      <c r="A107" s="6">
        <v>76</v>
      </c>
      <c r="B107" s="4" t="s">
        <v>218</v>
      </c>
      <c r="C107" s="3">
        <f t="shared" si="28"/>
        <v>152541200</v>
      </c>
      <c r="D107" s="11"/>
      <c r="E107" s="11">
        <v>152541200</v>
      </c>
      <c r="F107" s="11"/>
      <c r="G107" s="11"/>
      <c r="H107" s="11"/>
      <c r="I107" s="11">
        <f>C107*30%</f>
        <v>45762360</v>
      </c>
      <c r="J107" s="11">
        <f>C107-I107</f>
        <v>106778840</v>
      </c>
      <c r="K107" s="11"/>
      <c r="L107" s="11"/>
      <c r="M107" s="11"/>
      <c r="N107" s="27"/>
      <c r="O107" s="11"/>
      <c r="P107" s="11">
        <f t="shared" si="35"/>
        <v>152541200</v>
      </c>
      <c r="Q107" s="11"/>
      <c r="R107" s="11"/>
      <c r="S107" s="11">
        <f>C107</f>
        <v>152541200</v>
      </c>
      <c r="T107" s="11"/>
    </row>
    <row r="108" spans="1:20" ht="33" customHeight="1" x14ac:dyDescent="0.25">
      <c r="A108" s="6">
        <v>77</v>
      </c>
      <c r="B108" s="4" t="s">
        <v>14</v>
      </c>
      <c r="C108" s="3">
        <f t="shared" si="28"/>
        <v>25000000</v>
      </c>
      <c r="D108" s="11">
        <v>5000000</v>
      </c>
      <c r="E108" s="11">
        <v>5000000</v>
      </c>
      <c r="F108" s="11">
        <v>5000000</v>
      </c>
      <c r="G108" s="11">
        <v>5000000</v>
      </c>
      <c r="H108" s="11">
        <v>5000000</v>
      </c>
      <c r="I108" s="11">
        <f>C108</f>
        <v>25000000</v>
      </c>
      <c r="J108" s="11"/>
      <c r="K108" s="11"/>
      <c r="L108" s="11"/>
      <c r="M108" s="11"/>
      <c r="N108" s="27"/>
      <c r="O108" s="11">
        <f>C108</f>
        <v>25000000</v>
      </c>
      <c r="P108" s="11"/>
      <c r="Q108" s="11">
        <f>D108</f>
        <v>5000000</v>
      </c>
      <c r="R108" s="11"/>
      <c r="S108" s="11"/>
      <c r="T108" s="11">
        <f>C108-Q108</f>
        <v>20000000</v>
      </c>
    </row>
    <row r="109" spans="1:20" ht="36.75" customHeight="1" x14ac:dyDescent="0.25">
      <c r="A109" s="6">
        <v>78</v>
      </c>
      <c r="B109" s="4" t="s">
        <v>26</v>
      </c>
      <c r="C109" s="3">
        <f t="shared" si="28"/>
        <v>9900000</v>
      </c>
      <c r="D109" s="11">
        <v>9900000</v>
      </c>
      <c r="E109" s="11"/>
      <c r="F109" s="11"/>
      <c r="G109" s="11"/>
      <c r="H109" s="11"/>
      <c r="I109" s="11">
        <f>D109*20%</f>
        <v>1980000</v>
      </c>
      <c r="J109" s="11"/>
      <c r="K109" s="11">
        <f>D109-I109</f>
        <v>7920000</v>
      </c>
      <c r="L109" s="11"/>
      <c r="M109" s="11"/>
      <c r="N109" s="27"/>
      <c r="O109" s="11"/>
      <c r="P109" s="11">
        <f t="shared" si="35"/>
        <v>9900000</v>
      </c>
      <c r="Q109" s="11">
        <f>C109</f>
        <v>9900000</v>
      </c>
      <c r="R109" s="11"/>
      <c r="S109" s="11"/>
      <c r="T109" s="11"/>
    </row>
    <row r="110" spans="1:20" ht="28.5" customHeight="1" x14ac:dyDescent="0.25">
      <c r="A110" s="6">
        <v>79</v>
      </c>
      <c r="B110" s="4" t="s">
        <v>27</v>
      </c>
      <c r="C110" s="3">
        <f t="shared" si="28"/>
        <v>18065440</v>
      </c>
      <c r="D110" s="11">
        <v>18065440</v>
      </c>
      <c r="E110" s="11"/>
      <c r="F110" s="11"/>
      <c r="G110" s="11"/>
      <c r="H110" s="11"/>
      <c r="I110" s="11">
        <v>18065440</v>
      </c>
      <c r="J110" s="11"/>
      <c r="K110" s="11"/>
      <c r="L110" s="11"/>
      <c r="M110" s="11"/>
      <c r="N110" s="27"/>
      <c r="O110" s="11"/>
      <c r="P110" s="11">
        <f t="shared" si="35"/>
        <v>18065440</v>
      </c>
      <c r="Q110" s="11">
        <f>C110</f>
        <v>18065440</v>
      </c>
      <c r="R110" s="11"/>
      <c r="S110" s="11"/>
      <c r="T110" s="11"/>
    </row>
    <row r="111" spans="1:20" ht="27.75" customHeight="1" x14ac:dyDescent="0.25">
      <c r="A111" s="6">
        <v>80</v>
      </c>
      <c r="B111" s="4" t="s">
        <v>28</v>
      </c>
      <c r="C111" s="3">
        <f t="shared" si="28"/>
        <v>12737110</v>
      </c>
      <c r="D111" s="11">
        <v>12737110</v>
      </c>
      <c r="E111" s="11"/>
      <c r="F111" s="11"/>
      <c r="G111" s="11"/>
      <c r="H111" s="11"/>
      <c r="I111" s="11">
        <v>12737110</v>
      </c>
      <c r="J111" s="11"/>
      <c r="K111" s="11"/>
      <c r="L111" s="11"/>
      <c r="M111" s="11"/>
      <c r="N111" s="27"/>
      <c r="O111" s="11"/>
      <c r="P111" s="11">
        <f t="shared" si="35"/>
        <v>12737110</v>
      </c>
      <c r="Q111" s="11">
        <f>C111</f>
        <v>12737110</v>
      </c>
      <c r="R111" s="11"/>
      <c r="S111" s="11"/>
      <c r="T111" s="11"/>
    </row>
    <row r="112" spans="1:20" ht="21" customHeight="1" x14ac:dyDescent="0.25">
      <c r="A112" s="6">
        <v>81</v>
      </c>
      <c r="B112" s="5" t="s">
        <v>75</v>
      </c>
      <c r="C112" s="3">
        <f t="shared" si="28"/>
        <v>257714430</v>
      </c>
      <c r="D112" s="11">
        <v>257714430</v>
      </c>
      <c r="E112" s="11"/>
      <c r="F112" s="11"/>
      <c r="G112" s="11"/>
      <c r="H112" s="11"/>
      <c r="I112" s="11">
        <f>D112-J112</f>
        <v>49288925</v>
      </c>
      <c r="J112" s="11">
        <v>208425505</v>
      </c>
      <c r="K112" s="11"/>
      <c r="L112" s="11"/>
      <c r="M112" s="11"/>
      <c r="N112" s="27"/>
      <c r="O112" s="11"/>
      <c r="P112" s="11">
        <f t="shared" si="35"/>
        <v>257714430</v>
      </c>
      <c r="Q112" s="11">
        <f>I112</f>
        <v>49288925</v>
      </c>
      <c r="R112" s="11"/>
      <c r="S112" s="11">
        <f>J112</f>
        <v>208425505</v>
      </c>
      <c r="T112" s="11"/>
    </row>
    <row r="113" spans="1:20" ht="21" customHeight="1" x14ac:dyDescent="0.25">
      <c r="A113" s="6">
        <v>82</v>
      </c>
      <c r="B113" s="4" t="s">
        <v>50</v>
      </c>
      <c r="C113" s="3">
        <f t="shared" si="28"/>
        <v>112188000</v>
      </c>
      <c r="D113" s="11">
        <v>24050282</v>
      </c>
      <c r="E113" s="11">
        <v>88137718</v>
      </c>
      <c r="F113" s="11"/>
      <c r="G113" s="11"/>
      <c r="H113" s="11"/>
      <c r="I113" s="11">
        <f>C113*30%</f>
        <v>33656400</v>
      </c>
      <c r="J113" s="11">
        <f>C113-I113</f>
        <v>78531600</v>
      </c>
      <c r="K113" s="11"/>
      <c r="L113" s="11"/>
      <c r="M113" s="11"/>
      <c r="N113" s="27"/>
      <c r="O113" s="11"/>
      <c r="P113" s="11">
        <f t="shared" si="35"/>
        <v>112188000</v>
      </c>
      <c r="Q113" s="11">
        <f>T113*30%</f>
        <v>0</v>
      </c>
      <c r="R113" s="11"/>
      <c r="S113" s="11">
        <f>C113-Q113</f>
        <v>112188000</v>
      </c>
      <c r="T113" s="11"/>
    </row>
    <row r="114" spans="1:20" ht="21" customHeight="1" x14ac:dyDescent="0.25">
      <c r="A114" s="6">
        <v>83</v>
      </c>
      <c r="B114" s="4" t="s">
        <v>41</v>
      </c>
      <c r="C114" s="3">
        <f t="shared" si="28"/>
        <v>124644980</v>
      </c>
      <c r="D114" s="11">
        <v>23580109</v>
      </c>
      <c r="E114" s="11">
        <v>101064871</v>
      </c>
      <c r="F114" s="11"/>
      <c r="G114" s="11"/>
      <c r="H114" s="11"/>
      <c r="I114" s="11">
        <f>E114*30%</f>
        <v>30319461.299999997</v>
      </c>
      <c r="J114" s="11">
        <f>C114-I114</f>
        <v>94325518.700000003</v>
      </c>
      <c r="K114" s="11"/>
      <c r="L114" s="11"/>
      <c r="M114" s="11"/>
      <c r="N114" s="27"/>
      <c r="O114" s="11"/>
      <c r="P114" s="11">
        <f t="shared" si="35"/>
        <v>124644980</v>
      </c>
      <c r="Q114" s="11">
        <f>T114*30%</f>
        <v>0</v>
      </c>
      <c r="R114" s="11"/>
      <c r="S114" s="27">
        <f t="shared" ref="S114:S116" si="37">C114-Q114</f>
        <v>124644980</v>
      </c>
      <c r="T114" s="11"/>
    </row>
    <row r="115" spans="1:20" ht="41.25" customHeight="1" x14ac:dyDescent="0.25">
      <c r="A115" s="6">
        <v>84</v>
      </c>
      <c r="B115" s="4" t="s">
        <v>39</v>
      </c>
      <c r="C115" s="3">
        <f>D115+E115+F115+G115+H115</f>
        <v>78718820</v>
      </c>
      <c r="D115" s="11">
        <v>3304562</v>
      </c>
      <c r="E115" s="11">
        <v>75414258</v>
      </c>
      <c r="F115" s="11"/>
      <c r="G115" s="11"/>
      <c r="H115" s="11"/>
      <c r="I115" s="11">
        <f>E115*30%</f>
        <v>22624277.399999999</v>
      </c>
      <c r="J115" s="11">
        <f>C115-I115</f>
        <v>56094542.600000001</v>
      </c>
      <c r="K115" s="11"/>
      <c r="L115" s="11"/>
      <c r="M115" s="11"/>
      <c r="N115" s="27"/>
      <c r="O115" s="11"/>
      <c r="P115" s="11">
        <f>C115</f>
        <v>78718820</v>
      </c>
      <c r="Q115" s="11">
        <f>C115*30%</f>
        <v>23615646</v>
      </c>
      <c r="R115" s="11"/>
      <c r="S115" s="27">
        <f t="shared" si="37"/>
        <v>55103174</v>
      </c>
      <c r="T115" s="11"/>
    </row>
    <row r="116" spans="1:20" ht="44.25" customHeight="1" x14ac:dyDescent="0.25">
      <c r="A116" s="6">
        <v>85</v>
      </c>
      <c r="B116" s="4" t="s">
        <v>40</v>
      </c>
      <c r="C116" s="3">
        <f t="shared" si="28"/>
        <v>132357110</v>
      </c>
      <c r="D116" s="11"/>
      <c r="E116" s="11">
        <v>132357110</v>
      </c>
      <c r="F116" s="11"/>
      <c r="G116" s="11"/>
      <c r="H116" s="11"/>
      <c r="I116" s="11">
        <f t="shared" ref="I116" si="38">E116*30%</f>
        <v>39707133</v>
      </c>
      <c r="J116" s="11">
        <f t="shared" ref="J116" si="39">C116-I116</f>
        <v>92649977</v>
      </c>
      <c r="K116" s="11"/>
      <c r="L116" s="11"/>
      <c r="M116" s="11"/>
      <c r="N116" s="27"/>
      <c r="O116" s="11"/>
      <c r="P116" s="11">
        <f t="shared" si="35"/>
        <v>132357110</v>
      </c>
      <c r="Q116" s="11"/>
      <c r="R116" s="11"/>
      <c r="S116" s="27">
        <f t="shared" si="37"/>
        <v>132357110</v>
      </c>
      <c r="T116" s="11"/>
    </row>
    <row r="117" spans="1:20" ht="21" customHeight="1" x14ac:dyDescent="0.25">
      <c r="A117" s="6">
        <v>86</v>
      </c>
      <c r="B117" s="4" t="s">
        <v>38</v>
      </c>
      <c r="C117" s="3">
        <f t="shared" si="28"/>
        <v>130000000</v>
      </c>
      <c r="D117" s="11"/>
      <c r="E117" s="11"/>
      <c r="F117" s="11"/>
      <c r="G117" s="14">
        <v>130000000</v>
      </c>
      <c r="H117" s="11"/>
      <c r="I117" s="11">
        <f>C117*30%</f>
        <v>39000000</v>
      </c>
      <c r="J117" s="11">
        <f>C117-I117</f>
        <v>91000000</v>
      </c>
      <c r="K117" s="11"/>
      <c r="L117" s="11"/>
      <c r="M117" s="11"/>
      <c r="N117" s="27"/>
      <c r="O117" s="11"/>
      <c r="P117" s="11">
        <f t="shared" si="35"/>
        <v>130000000</v>
      </c>
      <c r="Q117" s="11"/>
      <c r="R117" s="11"/>
      <c r="S117" s="11"/>
      <c r="T117" s="11">
        <f t="shared" ref="T117:T133" si="40">C117</f>
        <v>130000000</v>
      </c>
    </row>
    <row r="118" spans="1:20" ht="21" customHeight="1" x14ac:dyDescent="0.25">
      <c r="A118" s="6">
        <v>87</v>
      </c>
      <c r="B118" s="4" t="s">
        <v>43</v>
      </c>
      <c r="C118" s="3">
        <f t="shared" si="28"/>
        <v>150000000</v>
      </c>
      <c r="D118" s="11"/>
      <c r="E118" s="11"/>
      <c r="F118" s="11"/>
      <c r="G118" s="14">
        <v>150000000</v>
      </c>
      <c r="H118" s="11"/>
      <c r="I118" s="11">
        <f>C118*35%</f>
        <v>52500000</v>
      </c>
      <c r="J118" s="11">
        <f t="shared" ref="J118:J124" si="41">C118-I118</f>
        <v>97500000</v>
      </c>
      <c r="K118" s="11"/>
      <c r="L118" s="11"/>
      <c r="M118" s="11"/>
      <c r="N118" s="27"/>
      <c r="O118" s="11"/>
      <c r="P118" s="11">
        <f t="shared" si="35"/>
        <v>150000000</v>
      </c>
      <c r="Q118" s="11"/>
      <c r="R118" s="11"/>
      <c r="S118" s="11"/>
      <c r="T118" s="11">
        <f t="shared" si="40"/>
        <v>150000000</v>
      </c>
    </row>
    <row r="119" spans="1:20" ht="21" customHeight="1" x14ac:dyDescent="0.25">
      <c r="A119" s="6">
        <v>88</v>
      </c>
      <c r="B119" s="4" t="s">
        <v>44</v>
      </c>
      <c r="C119" s="3">
        <f t="shared" si="28"/>
        <v>80000000</v>
      </c>
      <c r="D119" s="11"/>
      <c r="E119" s="11"/>
      <c r="F119" s="11"/>
      <c r="G119" s="14">
        <v>80000000</v>
      </c>
      <c r="H119" s="11"/>
      <c r="I119" s="11">
        <f>C119*35%</f>
        <v>28000000</v>
      </c>
      <c r="J119" s="11">
        <f t="shared" si="41"/>
        <v>52000000</v>
      </c>
      <c r="K119" s="11"/>
      <c r="L119" s="11"/>
      <c r="M119" s="11"/>
      <c r="N119" s="27"/>
      <c r="O119" s="11"/>
      <c r="P119" s="11">
        <f t="shared" si="35"/>
        <v>80000000</v>
      </c>
      <c r="Q119" s="11"/>
      <c r="R119" s="11"/>
      <c r="S119" s="11"/>
      <c r="T119" s="11">
        <f t="shared" si="40"/>
        <v>80000000</v>
      </c>
    </row>
    <row r="120" spans="1:20" ht="21" customHeight="1" x14ac:dyDescent="0.25">
      <c r="A120" s="6">
        <v>89</v>
      </c>
      <c r="B120" s="4" t="s">
        <v>48</v>
      </c>
      <c r="C120" s="3">
        <f t="shared" si="28"/>
        <v>200000000</v>
      </c>
      <c r="D120" s="11"/>
      <c r="E120" s="11"/>
      <c r="F120" s="11"/>
      <c r="G120" s="11">
        <v>200000000</v>
      </c>
      <c r="H120" s="11"/>
      <c r="I120" s="11">
        <f>C120*35%</f>
        <v>70000000</v>
      </c>
      <c r="J120" s="11">
        <f t="shared" si="41"/>
        <v>130000000</v>
      </c>
      <c r="K120" s="11"/>
      <c r="L120" s="11"/>
      <c r="M120" s="11"/>
      <c r="N120" s="27"/>
      <c r="O120" s="11"/>
      <c r="P120" s="11">
        <f t="shared" si="35"/>
        <v>200000000</v>
      </c>
      <c r="Q120" s="11"/>
      <c r="R120" s="11"/>
      <c r="S120" s="11"/>
      <c r="T120" s="11">
        <f t="shared" si="40"/>
        <v>200000000</v>
      </c>
    </row>
    <row r="121" spans="1:20" ht="21" customHeight="1" x14ac:dyDescent="0.25">
      <c r="A121" s="6">
        <v>90</v>
      </c>
      <c r="B121" s="4" t="s">
        <v>47</v>
      </c>
      <c r="C121" s="3">
        <f t="shared" si="28"/>
        <v>70000000</v>
      </c>
      <c r="D121" s="11"/>
      <c r="E121" s="11"/>
      <c r="F121" s="11"/>
      <c r="G121" s="14">
        <v>70000000</v>
      </c>
      <c r="H121" s="11"/>
      <c r="I121" s="11">
        <f>C121*35%</f>
        <v>24500000</v>
      </c>
      <c r="J121" s="11">
        <f t="shared" si="41"/>
        <v>45500000</v>
      </c>
      <c r="K121" s="11"/>
      <c r="L121" s="11"/>
      <c r="M121" s="11"/>
      <c r="N121" s="27"/>
      <c r="O121" s="11"/>
      <c r="P121" s="11">
        <f t="shared" si="35"/>
        <v>70000000</v>
      </c>
      <c r="Q121" s="11"/>
      <c r="R121" s="11"/>
      <c r="S121" s="11"/>
      <c r="T121" s="11">
        <f t="shared" si="40"/>
        <v>70000000</v>
      </c>
    </row>
    <row r="122" spans="1:20" ht="21" customHeight="1" x14ac:dyDescent="0.25">
      <c r="A122" s="6">
        <v>91</v>
      </c>
      <c r="B122" s="4" t="s">
        <v>45</v>
      </c>
      <c r="C122" s="3">
        <f t="shared" si="28"/>
        <v>80000000</v>
      </c>
      <c r="D122" s="11"/>
      <c r="E122" s="11"/>
      <c r="F122" s="11">
        <v>80000000</v>
      </c>
      <c r="G122" s="11"/>
      <c r="H122" s="11"/>
      <c r="I122" s="11">
        <f t="shared" ref="I122:I124" si="42">C122*30%</f>
        <v>24000000</v>
      </c>
      <c r="J122" s="11">
        <f t="shared" si="41"/>
        <v>56000000</v>
      </c>
      <c r="K122" s="11"/>
      <c r="L122" s="11"/>
      <c r="M122" s="11"/>
      <c r="N122" s="27"/>
      <c r="O122" s="11"/>
      <c r="P122" s="11">
        <f t="shared" si="35"/>
        <v>80000000</v>
      </c>
      <c r="Q122" s="11"/>
      <c r="R122" s="11"/>
      <c r="S122" s="11"/>
      <c r="T122" s="11">
        <f t="shared" si="40"/>
        <v>80000000</v>
      </c>
    </row>
    <row r="123" spans="1:20" ht="21" customHeight="1" x14ac:dyDescent="0.25">
      <c r="A123" s="6">
        <v>92</v>
      </c>
      <c r="B123" s="4" t="s">
        <v>49</v>
      </c>
      <c r="C123" s="3">
        <f t="shared" si="28"/>
        <v>140000000</v>
      </c>
      <c r="D123" s="11"/>
      <c r="E123" s="11"/>
      <c r="F123" s="11">
        <v>140000000</v>
      </c>
      <c r="G123" s="11"/>
      <c r="H123" s="11"/>
      <c r="I123" s="11">
        <f t="shared" si="42"/>
        <v>42000000</v>
      </c>
      <c r="J123" s="11">
        <f t="shared" si="41"/>
        <v>98000000</v>
      </c>
      <c r="K123" s="11"/>
      <c r="L123" s="11"/>
      <c r="M123" s="11"/>
      <c r="N123" s="27"/>
      <c r="O123" s="11"/>
      <c r="P123" s="11">
        <f t="shared" si="35"/>
        <v>140000000</v>
      </c>
      <c r="Q123" s="11"/>
      <c r="R123" s="11"/>
      <c r="S123" s="11"/>
      <c r="T123" s="11">
        <f t="shared" si="40"/>
        <v>140000000</v>
      </c>
    </row>
    <row r="124" spans="1:20" ht="21" customHeight="1" x14ac:dyDescent="0.25">
      <c r="A124" s="6">
        <v>93</v>
      </c>
      <c r="B124" s="4" t="s">
        <v>51</v>
      </c>
      <c r="C124" s="3">
        <f t="shared" si="28"/>
        <v>120000000</v>
      </c>
      <c r="D124" s="11"/>
      <c r="E124" s="11"/>
      <c r="F124" s="11">
        <v>120000000</v>
      </c>
      <c r="G124" s="11"/>
      <c r="H124" s="11"/>
      <c r="I124" s="11">
        <f t="shared" si="42"/>
        <v>36000000</v>
      </c>
      <c r="J124" s="11">
        <f t="shared" si="41"/>
        <v>84000000</v>
      </c>
      <c r="K124" s="11"/>
      <c r="L124" s="11"/>
      <c r="M124" s="11"/>
      <c r="N124" s="27"/>
      <c r="O124" s="11"/>
      <c r="P124" s="11">
        <f t="shared" si="35"/>
        <v>120000000</v>
      </c>
      <c r="Q124" s="11"/>
      <c r="R124" s="11"/>
      <c r="S124" s="11"/>
      <c r="T124" s="11">
        <f t="shared" si="40"/>
        <v>120000000</v>
      </c>
    </row>
    <row r="125" spans="1:20" ht="21" customHeight="1" x14ac:dyDescent="0.25">
      <c r="A125" s="6">
        <v>94</v>
      </c>
      <c r="B125" s="4" t="s">
        <v>192</v>
      </c>
      <c r="C125" s="3">
        <f t="shared" si="28"/>
        <v>92000000</v>
      </c>
      <c r="D125" s="11">
        <v>12000000</v>
      </c>
      <c r="E125" s="11">
        <v>20000000</v>
      </c>
      <c r="F125" s="11">
        <v>20000000</v>
      </c>
      <c r="G125" s="11">
        <v>20000000</v>
      </c>
      <c r="H125" s="11">
        <v>20000000</v>
      </c>
      <c r="I125" s="11"/>
      <c r="J125" s="11"/>
      <c r="K125" s="11"/>
      <c r="L125" s="11"/>
      <c r="M125" s="11"/>
      <c r="N125" s="27">
        <f t="shared" si="27"/>
        <v>92000000</v>
      </c>
      <c r="O125" s="11"/>
      <c r="P125" s="11">
        <f t="shared" si="35"/>
        <v>92000000</v>
      </c>
      <c r="Q125" s="11">
        <f>D125</f>
        <v>12000000</v>
      </c>
      <c r="R125" s="11"/>
      <c r="S125" s="11"/>
      <c r="T125" s="11">
        <f>C125-Q125</f>
        <v>80000000</v>
      </c>
    </row>
    <row r="126" spans="1:20" ht="35.25" customHeight="1" x14ac:dyDescent="0.25">
      <c r="A126" s="6">
        <v>95</v>
      </c>
      <c r="B126" s="4" t="s">
        <v>193</v>
      </c>
      <c r="C126" s="3">
        <f t="shared" si="28"/>
        <v>180000000</v>
      </c>
      <c r="D126" s="11"/>
      <c r="E126" s="11"/>
      <c r="F126" s="11">
        <v>180000000</v>
      </c>
      <c r="G126" s="11"/>
      <c r="H126" s="11"/>
      <c r="I126" s="11">
        <f>C126*30%</f>
        <v>54000000</v>
      </c>
      <c r="J126" s="11">
        <f>C126-I126</f>
        <v>126000000</v>
      </c>
      <c r="K126" s="11"/>
      <c r="L126" s="11"/>
      <c r="M126" s="11"/>
      <c r="N126" s="27"/>
      <c r="O126" s="11"/>
      <c r="P126" s="11">
        <f t="shared" si="35"/>
        <v>180000000</v>
      </c>
      <c r="Q126" s="11"/>
      <c r="R126" s="11"/>
      <c r="S126" s="11"/>
      <c r="T126" s="11">
        <f t="shared" si="40"/>
        <v>180000000</v>
      </c>
    </row>
    <row r="127" spans="1:20" ht="44.25" customHeight="1" x14ac:dyDescent="0.25">
      <c r="A127" s="6">
        <v>96</v>
      </c>
      <c r="B127" s="4" t="s">
        <v>194</v>
      </c>
      <c r="C127" s="3">
        <f t="shared" si="28"/>
        <v>80000000</v>
      </c>
      <c r="D127" s="11"/>
      <c r="E127" s="11"/>
      <c r="F127" s="11"/>
      <c r="G127" s="11"/>
      <c r="H127" s="11">
        <v>80000000</v>
      </c>
      <c r="I127" s="11">
        <f>C127*30%</f>
        <v>24000000</v>
      </c>
      <c r="J127" s="11">
        <f>C127-I127</f>
        <v>56000000</v>
      </c>
      <c r="K127" s="11"/>
      <c r="L127" s="11"/>
      <c r="M127" s="11"/>
      <c r="N127" s="27"/>
      <c r="O127" s="11"/>
      <c r="P127" s="11">
        <f t="shared" si="35"/>
        <v>80000000</v>
      </c>
      <c r="Q127" s="11"/>
      <c r="R127" s="11"/>
      <c r="S127" s="11"/>
      <c r="T127" s="11">
        <f t="shared" si="40"/>
        <v>80000000</v>
      </c>
    </row>
    <row r="128" spans="1:20" ht="32.25" customHeight="1" x14ac:dyDescent="0.25">
      <c r="A128" s="6">
        <v>97</v>
      </c>
      <c r="B128" s="4" t="s">
        <v>195</v>
      </c>
      <c r="C128" s="3">
        <f t="shared" si="28"/>
        <v>20000000</v>
      </c>
      <c r="D128" s="11"/>
      <c r="E128" s="11"/>
      <c r="F128" s="11"/>
      <c r="G128" s="11">
        <v>20000000</v>
      </c>
      <c r="H128" s="11"/>
      <c r="I128" s="11">
        <f>C128*30%</f>
        <v>6000000</v>
      </c>
      <c r="J128" s="11">
        <f>C128-I128</f>
        <v>14000000</v>
      </c>
      <c r="K128" s="11"/>
      <c r="L128" s="11"/>
      <c r="M128" s="11"/>
      <c r="N128" s="27"/>
      <c r="O128" s="11"/>
      <c r="P128" s="11">
        <f t="shared" si="35"/>
        <v>20000000</v>
      </c>
      <c r="Q128" s="11"/>
      <c r="R128" s="11"/>
      <c r="S128" s="11"/>
      <c r="T128" s="11">
        <f t="shared" si="40"/>
        <v>20000000</v>
      </c>
    </row>
    <row r="129" spans="1:20" ht="21" customHeight="1" x14ac:dyDescent="0.25">
      <c r="A129" s="6">
        <v>98</v>
      </c>
      <c r="B129" s="4" t="s">
        <v>196</v>
      </c>
      <c r="C129" s="3">
        <f t="shared" si="28"/>
        <v>30000000</v>
      </c>
      <c r="D129" s="11"/>
      <c r="E129" s="11"/>
      <c r="F129" s="11">
        <v>30000000</v>
      </c>
      <c r="G129" s="11"/>
      <c r="H129" s="11"/>
      <c r="I129" s="11">
        <f>C129*35%</f>
        <v>10500000</v>
      </c>
      <c r="J129" s="11">
        <f>C129-I129</f>
        <v>19500000</v>
      </c>
      <c r="K129" s="11"/>
      <c r="L129" s="11"/>
      <c r="M129" s="11"/>
      <c r="N129" s="27"/>
      <c r="O129" s="11"/>
      <c r="P129" s="11">
        <f t="shared" si="35"/>
        <v>30000000</v>
      </c>
      <c r="Q129" s="11"/>
      <c r="R129" s="11"/>
      <c r="S129" s="11"/>
      <c r="T129" s="11">
        <f t="shared" si="40"/>
        <v>30000000</v>
      </c>
    </row>
    <row r="130" spans="1:20" ht="21" customHeight="1" x14ac:dyDescent="0.25">
      <c r="A130" s="6">
        <v>99</v>
      </c>
      <c r="B130" s="4" t="s">
        <v>110</v>
      </c>
      <c r="C130" s="3">
        <f t="shared" si="28"/>
        <v>45000000</v>
      </c>
      <c r="D130" s="11"/>
      <c r="E130" s="11"/>
      <c r="F130" s="11"/>
      <c r="G130" s="11">
        <v>45000000</v>
      </c>
      <c r="H130" s="11"/>
      <c r="I130" s="11">
        <f>C130*30%</f>
        <v>13500000</v>
      </c>
      <c r="J130" s="11">
        <f>C130-I130</f>
        <v>31500000</v>
      </c>
      <c r="K130" s="11"/>
      <c r="L130" s="11"/>
      <c r="M130" s="11"/>
      <c r="N130" s="27"/>
      <c r="O130" s="11"/>
      <c r="P130" s="11">
        <f t="shared" si="35"/>
        <v>45000000</v>
      </c>
      <c r="Q130" s="11"/>
      <c r="R130" s="11"/>
      <c r="S130" s="11"/>
      <c r="T130" s="11">
        <f t="shared" si="40"/>
        <v>45000000</v>
      </c>
    </row>
    <row r="131" spans="1:20" ht="34.5" customHeight="1" x14ac:dyDescent="0.25">
      <c r="A131" s="6">
        <v>100</v>
      </c>
      <c r="B131" s="4" t="s">
        <v>42</v>
      </c>
      <c r="C131" s="3">
        <f t="shared" si="28"/>
        <v>30000000</v>
      </c>
      <c r="D131" s="11"/>
      <c r="E131" s="11"/>
      <c r="F131" s="11"/>
      <c r="G131" s="11">
        <v>30000000</v>
      </c>
      <c r="H131" s="11"/>
      <c r="I131" s="11">
        <f t="shared" ref="I131:I132" si="43">C131*30%</f>
        <v>9000000</v>
      </c>
      <c r="J131" s="11">
        <f t="shared" ref="J131:J133" si="44">C131-I131</f>
        <v>21000000</v>
      </c>
      <c r="K131" s="11"/>
      <c r="L131" s="11"/>
      <c r="M131" s="11"/>
      <c r="N131" s="27"/>
      <c r="O131" s="11"/>
      <c r="P131" s="11">
        <f t="shared" si="35"/>
        <v>30000000</v>
      </c>
      <c r="Q131" s="11"/>
      <c r="R131" s="11"/>
      <c r="S131" s="11"/>
      <c r="T131" s="11">
        <f t="shared" si="40"/>
        <v>30000000</v>
      </c>
    </row>
    <row r="132" spans="1:20" ht="39.75" customHeight="1" x14ac:dyDescent="0.25">
      <c r="A132" s="6">
        <v>101</v>
      </c>
      <c r="B132" s="4" t="s">
        <v>197</v>
      </c>
      <c r="C132" s="3">
        <f t="shared" si="28"/>
        <v>40000000</v>
      </c>
      <c r="D132" s="11"/>
      <c r="E132" s="11"/>
      <c r="F132" s="11"/>
      <c r="G132" s="11">
        <v>40000000</v>
      </c>
      <c r="H132" s="11"/>
      <c r="I132" s="11">
        <f t="shared" si="43"/>
        <v>12000000</v>
      </c>
      <c r="J132" s="11">
        <f t="shared" si="44"/>
        <v>28000000</v>
      </c>
      <c r="K132" s="11"/>
      <c r="L132" s="11"/>
      <c r="M132" s="11"/>
      <c r="N132" s="27"/>
      <c r="O132" s="11"/>
      <c r="P132" s="11">
        <f t="shared" si="35"/>
        <v>40000000</v>
      </c>
      <c r="Q132" s="11"/>
      <c r="R132" s="11"/>
      <c r="S132" s="11"/>
      <c r="T132" s="11">
        <f t="shared" si="40"/>
        <v>40000000</v>
      </c>
    </row>
    <row r="133" spans="1:20" ht="26.25" customHeight="1" x14ac:dyDescent="0.25">
      <c r="A133" s="6">
        <v>102</v>
      </c>
      <c r="B133" s="4" t="s">
        <v>198</v>
      </c>
      <c r="C133" s="3">
        <f t="shared" si="28"/>
        <v>50000000</v>
      </c>
      <c r="D133" s="11"/>
      <c r="E133" s="11"/>
      <c r="F133" s="11"/>
      <c r="G133" s="11"/>
      <c r="H133" s="11">
        <v>50000000</v>
      </c>
      <c r="I133" s="11">
        <f>C133*35%</f>
        <v>17500000</v>
      </c>
      <c r="J133" s="11">
        <f t="shared" si="44"/>
        <v>32500000</v>
      </c>
      <c r="K133" s="11"/>
      <c r="L133" s="11"/>
      <c r="M133" s="11"/>
      <c r="N133" s="27"/>
      <c r="O133" s="11"/>
      <c r="P133" s="11">
        <f t="shared" si="35"/>
        <v>50000000</v>
      </c>
      <c r="Q133" s="11"/>
      <c r="R133" s="11"/>
      <c r="S133" s="11"/>
      <c r="T133" s="11">
        <f t="shared" si="40"/>
        <v>50000000</v>
      </c>
    </row>
    <row r="134" spans="1:20" ht="33" customHeight="1" x14ac:dyDescent="0.25">
      <c r="A134" s="6">
        <v>103</v>
      </c>
      <c r="B134" s="4" t="s">
        <v>119</v>
      </c>
      <c r="C134" s="3">
        <f t="shared" ref="C134:C188" si="45">D134+E134+F134+G134+H134</f>
        <v>20000000</v>
      </c>
      <c r="D134" s="11">
        <v>5000000</v>
      </c>
      <c r="E134" s="11"/>
      <c r="F134" s="11">
        <v>5000000</v>
      </c>
      <c r="G134" s="11">
        <v>5000000</v>
      </c>
      <c r="H134" s="11">
        <v>5000000</v>
      </c>
      <c r="I134" s="11">
        <f>C134</f>
        <v>20000000</v>
      </c>
      <c r="J134" s="11"/>
      <c r="K134" s="11"/>
      <c r="L134" s="11"/>
      <c r="M134" s="11"/>
      <c r="N134" s="27"/>
      <c r="O134" s="11">
        <f>C134</f>
        <v>20000000</v>
      </c>
      <c r="P134" s="11"/>
      <c r="Q134" s="11">
        <f>D134</f>
        <v>5000000</v>
      </c>
      <c r="R134" s="11"/>
      <c r="S134" s="11"/>
      <c r="T134" s="11">
        <f>C134-Q134</f>
        <v>15000000</v>
      </c>
    </row>
    <row r="135" spans="1:20" ht="45" customHeight="1" x14ac:dyDescent="0.25">
      <c r="A135" s="32" t="s">
        <v>141</v>
      </c>
      <c r="B135" s="32"/>
      <c r="C135" s="3">
        <f>C136+C137+C138+C139+C140+C141+C142+C143+C144+C145+C146+C147+C148+C149+C150+C151+C152+C154+C153+C155+C156+C157+C158+C159+C160+C161+C162+C163+C164+C165+C166+C167+C168+C169+C170+C171+C172+C173+C174+C175+C176</f>
        <v>5345657198</v>
      </c>
      <c r="D135" s="3">
        <f t="shared" ref="D135:T135" si="46">D136+D137+D138+D139+D140+D141+D142+D143+D144+D145+D146+D147+D148+D149+D150+D151+D152+D154+D153+D155+D156+D157+D158+D159+D160+D161+D162+D163+D164+D165+D166+D167+D168+D169+D170+D171+D172+D173+D174+D175+D176</f>
        <v>1130952582</v>
      </c>
      <c r="E135" s="3">
        <f t="shared" si="46"/>
        <v>1539913546</v>
      </c>
      <c r="F135" s="3">
        <f t="shared" si="46"/>
        <v>1188928760</v>
      </c>
      <c r="G135" s="3">
        <f t="shared" si="46"/>
        <v>537111310</v>
      </c>
      <c r="H135" s="3">
        <f t="shared" si="46"/>
        <v>948751000</v>
      </c>
      <c r="I135" s="3">
        <f t="shared" si="46"/>
        <v>2466790529.0999999</v>
      </c>
      <c r="J135" s="3">
        <f t="shared" si="46"/>
        <v>2858866668.9000001</v>
      </c>
      <c r="K135" s="3">
        <f t="shared" si="46"/>
        <v>0</v>
      </c>
      <c r="L135" s="3">
        <f t="shared" si="46"/>
        <v>0</v>
      </c>
      <c r="M135" s="3">
        <f t="shared" si="46"/>
        <v>0</v>
      </c>
      <c r="N135" s="3">
        <f t="shared" si="27"/>
        <v>20000000</v>
      </c>
      <c r="O135" s="3"/>
      <c r="P135" s="3">
        <f t="shared" si="46"/>
        <v>5345657198</v>
      </c>
      <c r="Q135" s="3">
        <f t="shared" si="46"/>
        <v>1081687244.0999999</v>
      </c>
      <c r="R135" s="3">
        <f t="shared" si="46"/>
        <v>0</v>
      </c>
      <c r="S135" s="3">
        <f t="shared" si="46"/>
        <v>1524289183.9000001</v>
      </c>
      <c r="T135" s="3">
        <f t="shared" si="46"/>
        <v>2739680770</v>
      </c>
    </row>
    <row r="136" spans="1:20" ht="31.5" customHeight="1" x14ac:dyDescent="0.25">
      <c r="A136" s="6">
        <v>104</v>
      </c>
      <c r="B136" s="4" t="s">
        <v>74</v>
      </c>
      <c r="C136" s="3">
        <f t="shared" si="45"/>
        <v>906602820</v>
      </c>
      <c r="D136" s="11">
        <v>906602820</v>
      </c>
      <c r="E136" s="11"/>
      <c r="F136" s="11"/>
      <c r="G136" s="11"/>
      <c r="H136" s="11"/>
      <c r="I136" s="11">
        <f>C136-J136</f>
        <v>402966059</v>
      </c>
      <c r="J136" s="11">
        <v>503636761</v>
      </c>
      <c r="K136" s="11"/>
      <c r="L136" s="11"/>
      <c r="M136" s="11"/>
      <c r="N136" s="27"/>
      <c r="O136" s="11"/>
      <c r="P136" s="11">
        <f>C136</f>
        <v>906602820</v>
      </c>
      <c r="Q136" s="11">
        <f>I136</f>
        <v>402966059</v>
      </c>
      <c r="R136" s="11"/>
      <c r="S136" s="11">
        <f>J136</f>
        <v>503636761</v>
      </c>
      <c r="T136" s="11"/>
    </row>
    <row r="137" spans="1:20" ht="39" customHeight="1" x14ac:dyDescent="0.25">
      <c r="A137" s="6">
        <v>105</v>
      </c>
      <c r="B137" s="5" t="s">
        <v>84</v>
      </c>
      <c r="C137" s="3">
        <f>D137+E137+F137+G137+H137</f>
        <v>1386047078</v>
      </c>
      <c r="D137" s="11">
        <v>219349762</v>
      </c>
      <c r="E137" s="11">
        <v>1166697316</v>
      </c>
      <c r="F137" s="11"/>
      <c r="G137" s="11"/>
      <c r="H137" s="11"/>
      <c r="I137" s="11">
        <f>C137*45%</f>
        <v>623721185.10000002</v>
      </c>
      <c r="J137" s="11">
        <f>C137-I137</f>
        <v>762325892.89999998</v>
      </c>
      <c r="K137" s="11"/>
      <c r="L137" s="11"/>
      <c r="M137" s="11"/>
      <c r="N137" s="27"/>
      <c r="O137" s="11"/>
      <c r="P137" s="11">
        <f t="shared" ref="P137:P176" si="47">C137</f>
        <v>1386047078</v>
      </c>
      <c r="Q137" s="11">
        <f>C137*45%</f>
        <v>623721185.10000002</v>
      </c>
      <c r="R137" s="11"/>
      <c r="S137" s="11">
        <f>C137-Q137</f>
        <v>762325892.89999998</v>
      </c>
      <c r="T137" s="11"/>
    </row>
    <row r="138" spans="1:20" ht="33.75" customHeight="1" x14ac:dyDescent="0.25">
      <c r="A138" s="6">
        <v>106</v>
      </c>
      <c r="B138" s="4" t="s">
        <v>120</v>
      </c>
      <c r="C138" s="3">
        <f>D138+E138+F138+G138+H138</f>
        <v>29889700</v>
      </c>
      <c r="D138" s="11"/>
      <c r="E138" s="11">
        <v>29889700</v>
      </c>
      <c r="F138" s="11"/>
      <c r="G138" s="11"/>
      <c r="H138" s="11"/>
      <c r="I138" s="11">
        <f>C138*45%</f>
        <v>13450365</v>
      </c>
      <c r="J138" s="11">
        <f>C138-I138</f>
        <v>16439335</v>
      </c>
      <c r="K138" s="11"/>
      <c r="L138" s="11"/>
      <c r="M138" s="11"/>
      <c r="N138" s="27"/>
      <c r="O138" s="11"/>
      <c r="P138" s="11">
        <f>C138</f>
        <v>29889700</v>
      </c>
      <c r="Q138" s="11"/>
      <c r="R138" s="11"/>
      <c r="S138" s="11"/>
      <c r="T138" s="11">
        <f>C138</f>
        <v>29889700</v>
      </c>
    </row>
    <row r="139" spans="1:20" ht="33.75" customHeight="1" x14ac:dyDescent="0.25">
      <c r="A139" s="6">
        <v>107</v>
      </c>
      <c r="B139" s="4" t="s">
        <v>222</v>
      </c>
      <c r="C139" s="3">
        <f t="shared" ref="C139:C140" si="48">D139+E139+F139+G139+H139</f>
        <v>19961600</v>
      </c>
      <c r="D139" s="15"/>
      <c r="E139" s="15">
        <v>19961600</v>
      </c>
      <c r="F139" s="15"/>
      <c r="G139" s="15"/>
      <c r="H139" s="15"/>
      <c r="I139" s="22">
        <f t="shared" ref="I139:I140" si="49">C139*45%</f>
        <v>8982720</v>
      </c>
      <c r="J139" s="22">
        <f t="shared" ref="J139:J140" si="50">C139-I139</f>
        <v>10978880</v>
      </c>
      <c r="K139" s="15"/>
      <c r="L139" s="15"/>
      <c r="M139" s="15"/>
      <c r="N139" s="27"/>
      <c r="O139" s="15"/>
      <c r="P139" s="27">
        <f t="shared" ref="P139:P140" si="51">C139</f>
        <v>19961600</v>
      </c>
      <c r="Q139" s="15"/>
      <c r="R139" s="15"/>
      <c r="S139" s="15">
        <f>C139</f>
        <v>19961600</v>
      </c>
      <c r="T139" s="15"/>
    </row>
    <row r="140" spans="1:20" ht="33.75" customHeight="1" x14ac:dyDescent="0.25">
      <c r="A140" s="6">
        <v>108</v>
      </c>
      <c r="B140" s="4" t="s">
        <v>223</v>
      </c>
      <c r="C140" s="3">
        <f t="shared" si="48"/>
        <v>35671120</v>
      </c>
      <c r="D140" s="15"/>
      <c r="E140" s="15">
        <v>35671120</v>
      </c>
      <c r="F140" s="15"/>
      <c r="G140" s="15"/>
      <c r="H140" s="15"/>
      <c r="I140" s="22">
        <f t="shared" si="49"/>
        <v>16052004</v>
      </c>
      <c r="J140" s="22">
        <f t="shared" si="50"/>
        <v>19619116</v>
      </c>
      <c r="K140" s="15"/>
      <c r="L140" s="15"/>
      <c r="M140" s="15"/>
      <c r="N140" s="27"/>
      <c r="O140" s="15"/>
      <c r="P140" s="27">
        <f t="shared" si="51"/>
        <v>35671120</v>
      </c>
      <c r="Q140" s="15"/>
      <c r="R140" s="15"/>
      <c r="S140" s="15">
        <f>C140</f>
        <v>35671120</v>
      </c>
      <c r="T140" s="15"/>
    </row>
    <row r="141" spans="1:20" ht="27" customHeight="1" x14ac:dyDescent="0.25">
      <c r="A141" s="6">
        <v>109</v>
      </c>
      <c r="B141" s="4" t="s">
        <v>52</v>
      </c>
      <c r="C141" s="3">
        <f>D141+E141+F141+G141+H141</f>
        <v>103555790</v>
      </c>
      <c r="D141" s="11"/>
      <c r="E141" s="11">
        <v>103555790</v>
      </c>
      <c r="F141" s="11"/>
      <c r="G141" s="11"/>
      <c r="H141" s="11"/>
      <c r="I141" s="11">
        <f>C141*45%</f>
        <v>46600105.5</v>
      </c>
      <c r="J141" s="11">
        <f>C141-I141</f>
        <v>56955684.5</v>
      </c>
      <c r="K141" s="11"/>
      <c r="L141" s="11"/>
      <c r="M141" s="11"/>
      <c r="N141" s="27"/>
      <c r="O141" s="11"/>
      <c r="P141" s="11">
        <f>C141</f>
        <v>103555790</v>
      </c>
      <c r="Q141" s="11"/>
      <c r="R141" s="11"/>
      <c r="S141" s="11">
        <f>C141</f>
        <v>103555790</v>
      </c>
      <c r="T141" s="11"/>
    </row>
    <row r="142" spans="1:20" ht="27" customHeight="1" x14ac:dyDescent="0.25">
      <c r="A142" s="6">
        <v>110</v>
      </c>
      <c r="B142" s="4" t="s">
        <v>61</v>
      </c>
      <c r="C142" s="3">
        <f>D142+E142+F142+G142+H142</f>
        <v>99138020</v>
      </c>
      <c r="D142" s="11"/>
      <c r="E142" s="11">
        <v>99138020</v>
      </c>
      <c r="F142" s="11"/>
      <c r="G142" s="11"/>
      <c r="H142" s="11"/>
      <c r="I142" s="11">
        <f>C142*45%</f>
        <v>44612109</v>
      </c>
      <c r="J142" s="11">
        <f>C142-I142</f>
        <v>54525911</v>
      </c>
      <c r="K142" s="11"/>
      <c r="L142" s="11"/>
      <c r="M142" s="11"/>
      <c r="N142" s="27"/>
      <c r="O142" s="11"/>
      <c r="P142" s="11">
        <f>C142</f>
        <v>99138020</v>
      </c>
      <c r="Q142" s="11"/>
      <c r="R142" s="11"/>
      <c r="S142" s="11">
        <f>C142</f>
        <v>99138020</v>
      </c>
      <c r="T142" s="11"/>
    </row>
    <row r="143" spans="1:20" ht="24" customHeight="1" x14ac:dyDescent="0.25">
      <c r="A143" s="6">
        <v>111</v>
      </c>
      <c r="B143" s="4" t="s">
        <v>23</v>
      </c>
      <c r="C143" s="3">
        <f t="shared" si="45"/>
        <v>156320300</v>
      </c>
      <c r="D143" s="11"/>
      <c r="E143" s="11"/>
      <c r="F143" s="11">
        <v>156320300</v>
      </c>
      <c r="G143" s="11"/>
      <c r="H143" s="11"/>
      <c r="I143" s="11">
        <f>C143*45%</f>
        <v>70344135</v>
      </c>
      <c r="J143" s="11">
        <f>C143-I143</f>
        <v>85976165</v>
      </c>
      <c r="K143" s="11"/>
      <c r="L143" s="11"/>
      <c r="M143" s="11"/>
      <c r="N143" s="27"/>
      <c r="O143" s="11"/>
      <c r="P143" s="11">
        <f t="shared" si="47"/>
        <v>156320300</v>
      </c>
      <c r="Q143" s="11"/>
      <c r="R143" s="11"/>
      <c r="S143" s="11"/>
      <c r="T143" s="11">
        <f>C143</f>
        <v>156320300</v>
      </c>
    </row>
    <row r="144" spans="1:20" ht="24" customHeight="1" x14ac:dyDescent="0.25">
      <c r="A144" s="6">
        <v>112</v>
      </c>
      <c r="B144" s="4" t="s">
        <v>24</v>
      </c>
      <c r="C144" s="3">
        <f t="shared" si="45"/>
        <v>163042990</v>
      </c>
      <c r="D144" s="11"/>
      <c r="E144" s="11"/>
      <c r="F144" s="11">
        <v>163042990</v>
      </c>
      <c r="G144" s="11"/>
      <c r="H144" s="11"/>
      <c r="I144" s="11">
        <f t="shared" ref="I144:I155" si="52">C144*45%</f>
        <v>73369345.5</v>
      </c>
      <c r="J144" s="11">
        <f t="shared" ref="J144:J155" si="53">C144-I144</f>
        <v>89673644.5</v>
      </c>
      <c r="K144" s="11"/>
      <c r="L144" s="11"/>
      <c r="M144" s="11"/>
      <c r="N144" s="27"/>
      <c r="O144" s="11"/>
      <c r="P144" s="11">
        <f t="shared" si="47"/>
        <v>163042990</v>
      </c>
      <c r="Q144" s="11"/>
      <c r="R144" s="11"/>
      <c r="S144" s="11"/>
      <c r="T144" s="11">
        <f t="shared" ref="T144:T174" si="54">C144</f>
        <v>163042990</v>
      </c>
    </row>
    <row r="145" spans="1:20" ht="34.5" customHeight="1" x14ac:dyDescent="0.25">
      <c r="A145" s="6">
        <v>113</v>
      </c>
      <c r="B145" s="4" t="s">
        <v>121</v>
      </c>
      <c r="C145" s="3">
        <f t="shared" si="45"/>
        <v>160464400</v>
      </c>
      <c r="D145" s="11"/>
      <c r="E145" s="11"/>
      <c r="F145" s="11"/>
      <c r="G145" s="11"/>
      <c r="H145" s="11">
        <v>160464400</v>
      </c>
      <c r="I145" s="27">
        <f t="shared" si="52"/>
        <v>72208980</v>
      </c>
      <c r="J145" s="27">
        <f t="shared" si="53"/>
        <v>88255420</v>
      </c>
      <c r="K145" s="11"/>
      <c r="L145" s="11"/>
      <c r="M145" s="11"/>
      <c r="N145" s="27"/>
      <c r="O145" s="11"/>
      <c r="P145" s="11">
        <f t="shared" si="47"/>
        <v>160464400</v>
      </c>
      <c r="Q145" s="11"/>
      <c r="R145" s="11"/>
      <c r="S145" s="11"/>
      <c r="T145" s="11">
        <f t="shared" si="54"/>
        <v>160464400</v>
      </c>
    </row>
    <row r="146" spans="1:20" ht="24" customHeight="1" x14ac:dyDescent="0.25">
      <c r="A146" s="6">
        <v>114</v>
      </c>
      <c r="B146" s="4" t="s">
        <v>64</v>
      </c>
      <c r="C146" s="3">
        <f t="shared" si="45"/>
        <v>150000000</v>
      </c>
      <c r="D146" s="11"/>
      <c r="E146" s="11"/>
      <c r="F146" s="11">
        <v>150000000</v>
      </c>
      <c r="G146" s="11"/>
      <c r="H146" s="11"/>
      <c r="I146" s="27">
        <f t="shared" si="52"/>
        <v>67500000</v>
      </c>
      <c r="J146" s="27">
        <f t="shared" si="53"/>
        <v>82500000</v>
      </c>
      <c r="K146" s="11"/>
      <c r="L146" s="11"/>
      <c r="M146" s="11"/>
      <c r="N146" s="27"/>
      <c r="O146" s="11"/>
      <c r="P146" s="11">
        <f t="shared" si="47"/>
        <v>150000000</v>
      </c>
      <c r="Q146" s="11"/>
      <c r="R146" s="11"/>
      <c r="S146" s="11"/>
      <c r="T146" s="11">
        <f t="shared" si="54"/>
        <v>150000000</v>
      </c>
    </row>
    <row r="147" spans="1:20" ht="24" customHeight="1" x14ac:dyDescent="0.25">
      <c r="A147" s="6">
        <v>115</v>
      </c>
      <c r="B147" s="4" t="s">
        <v>65</v>
      </c>
      <c r="C147" s="3">
        <f t="shared" si="45"/>
        <v>100000000</v>
      </c>
      <c r="D147" s="11"/>
      <c r="E147" s="11"/>
      <c r="F147" s="11">
        <v>100000000</v>
      </c>
      <c r="G147" s="11"/>
      <c r="H147" s="11"/>
      <c r="I147" s="27">
        <f t="shared" si="52"/>
        <v>45000000</v>
      </c>
      <c r="J147" s="27">
        <f t="shared" si="53"/>
        <v>55000000</v>
      </c>
      <c r="K147" s="11"/>
      <c r="L147" s="11"/>
      <c r="M147" s="11"/>
      <c r="N147" s="27"/>
      <c r="O147" s="11"/>
      <c r="P147" s="11">
        <f t="shared" si="47"/>
        <v>100000000</v>
      </c>
      <c r="Q147" s="11"/>
      <c r="R147" s="11"/>
      <c r="S147" s="11"/>
      <c r="T147" s="11">
        <f t="shared" si="54"/>
        <v>100000000</v>
      </c>
    </row>
    <row r="148" spans="1:20" ht="24" customHeight="1" x14ac:dyDescent="0.25">
      <c r="A148" s="6">
        <v>116</v>
      </c>
      <c r="B148" s="4" t="s">
        <v>66</v>
      </c>
      <c r="C148" s="3">
        <f t="shared" si="45"/>
        <v>150000000</v>
      </c>
      <c r="D148" s="11"/>
      <c r="E148" s="11"/>
      <c r="F148" s="11"/>
      <c r="G148" s="11">
        <v>150000000</v>
      </c>
      <c r="H148" s="11"/>
      <c r="I148" s="27">
        <f t="shared" si="52"/>
        <v>67500000</v>
      </c>
      <c r="J148" s="27">
        <f t="shared" si="53"/>
        <v>82500000</v>
      </c>
      <c r="K148" s="11"/>
      <c r="L148" s="11"/>
      <c r="M148" s="11"/>
      <c r="N148" s="27"/>
      <c r="O148" s="11"/>
      <c r="P148" s="11">
        <f t="shared" si="47"/>
        <v>150000000</v>
      </c>
      <c r="Q148" s="11"/>
      <c r="R148" s="11"/>
      <c r="S148" s="11"/>
      <c r="T148" s="11">
        <f t="shared" si="54"/>
        <v>150000000</v>
      </c>
    </row>
    <row r="149" spans="1:20" ht="24" customHeight="1" x14ac:dyDescent="0.25">
      <c r="A149" s="6">
        <v>117</v>
      </c>
      <c r="B149" s="4" t="s">
        <v>76</v>
      </c>
      <c r="C149" s="3">
        <f t="shared" si="45"/>
        <v>50000000</v>
      </c>
      <c r="D149" s="11"/>
      <c r="E149" s="11"/>
      <c r="F149" s="11">
        <v>50000000</v>
      </c>
      <c r="G149" s="11"/>
      <c r="H149" s="11"/>
      <c r="I149" s="27">
        <f t="shared" si="52"/>
        <v>22500000</v>
      </c>
      <c r="J149" s="27">
        <f t="shared" si="53"/>
        <v>27500000</v>
      </c>
      <c r="K149" s="11"/>
      <c r="L149" s="11"/>
      <c r="M149" s="11"/>
      <c r="N149" s="27"/>
      <c r="O149" s="11"/>
      <c r="P149" s="11">
        <f t="shared" si="47"/>
        <v>50000000</v>
      </c>
      <c r="Q149" s="11"/>
      <c r="R149" s="11"/>
      <c r="S149" s="11"/>
      <c r="T149" s="11">
        <f t="shared" si="54"/>
        <v>50000000</v>
      </c>
    </row>
    <row r="150" spans="1:20" ht="33" customHeight="1" x14ac:dyDescent="0.25">
      <c r="A150" s="6">
        <v>118</v>
      </c>
      <c r="B150" s="4" t="s">
        <v>77</v>
      </c>
      <c r="C150" s="3">
        <f t="shared" si="45"/>
        <v>207858530</v>
      </c>
      <c r="D150" s="11"/>
      <c r="E150" s="11"/>
      <c r="F150" s="11">
        <v>207858530</v>
      </c>
      <c r="G150" s="11"/>
      <c r="H150" s="11"/>
      <c r="I150" s="27">
        <f t="shared" si="52"/>
        <v>93536338.5</v>
      </c>
      <c r="J150" s="27">
        <f t="shared" si="53"/>
        <v>114322191.5</v>
      </c>
      <c r="K150" s="11"/>
      <c r="L150" s="11"/>
      <c r="M150" s="11"/>
      <c r="N150" s="27"/>
      <c r="O150" s="11"/>
      <c r="P150" s="11">
        <f t="shared" si="47"/>
        <v>207858530</v>
      </c>
      <c r="Q150" s="11"/>
      <c r="R150" s="11"/>
      <c r="S150" s="11"/>
      <c r="T150" s="11">
        <f t="shared" si="54"/>
        <v>207858530</v>
      </c>
    </row>
    <row r="151" spans="1:20" ht="33" customHeight="1" x14ac:dyDescent="0.25">
      <c r="A151" s="6">
        <v>119</v>
      </c>
      <c r="B151" s="4" t="s">
        <v>219</v>
      </c>
      <c r="C151" s="3">
        <f t="shared" si="45"/>
        <v>144307010</v>
      </c>
      <c r="D151" s="14"/>
      <c r="E151" s="14"/>
      <c r="F151" s="14">
        <v>144307010</v>
      </c>
      <c r="G151" s="14"/>
      <c r="H151" s="14"/>
      <c r="I151" s="27">
        <f t="shared" si="52"/>
        <v>64938154.5</v>
      </c>
      <c r="J151" s="27">
        <f t="shared" si="53"/>
        <v>79368855.5</v>
      </c>
      <c r="K151" s="14"/>
      <c r="L151" s="14"/>
      <c r="M151" s="14"/>
      <c r="N151" s="27"/>
      <c r="O151" s="14"/>
      <c r="P151" s="14">
        <f t="shared" si="47"/>
        <v>144307010</v>
      </c>
      <c r="Q151" s="14"/>
      <c r="R151" s="14"/>
      <c r="S151" s="14"/>
      <c r="T151" s="14">
        <f t="shared" si="54"/>
        <v>144307010</v>
      </c>
    </row>
    <row r="152" spans="1:20" ht="20.25" customHeight="1" x14ac:dyDescent="0.25">
      <c r="A152" s="6">
        <v>120</v>
      </c>
      <c r="B152" s="4" t="s">
        <v>67</v>
      </c>
      <c r="C152" s="3">
        <f t="shared" si="45"/>
        <v>156689710</v>
      </c>
      <c r="D152" s="11"/>
      <c r="E152" s="11"/>
      <c r="F152" s="11">
        <v>156689710</v>
      </c>
      <c r="G152" s="11"/>
      <c r="H152" s="11"/>
      <c r="I152" s="27">
        <f t="shared" si="52"/>
        <v>70510369.5</v>
      </c>
      <c r="J152" s="27">
        <f t="shared" si="53"/>
        <v>86179340.5</v>
      </c>
      <c r="K152" s="11"/>
      <c r="L152" s="11"/>
      <c r="M152" s="11"/>
      <c r="N152" s="27"/>
      <c r="O152" s="11"/>
      <c r="P152" s="11">
        <f t="shared" si="47"/>
        <v>156689710</v>
      </c>
      <c r="Q152" s="11"/>
      <c r="R152" s="11"/>
      <c r="S152" s="11"/>
      <c r="T152" s="11">
        <f t="shared" si="54"/>
        <v>156689710</v>
      </c>
    </row>
    <row r="153" spans="1:20" ht="27" customHeight="1" x14ac:dyDescent="0.25">
      <c r="A153" s="6">
        <v>121</v>
      </c>
      <c r="B153" s="4" t="s">
        <v>68</v>
      </c>
      <c r="C153" s="3">
        <f t="shared" si="45"/>
        <v>50000000</v>
      </c>
      <c r="D153" s="11"/>
      <c r="E153" s="11"/>
      <c r="F153" s="11"/>
      <c r="G153" s="11">
        <v>50000000</v>
      </c>
      <c r="H153" s="11"/>
      <c r="I153" s="27">
        <f t="shared" si="52"/>
        <v>22500000</v>
      </c>
      <c r="J153" s="27">
        <f t="shared" si="53"/>
        <v>27500000</v>
      </c>
      <c r="K153" s="11"/>
      <c r="L153" s="11"/>
      <c r="M153" s="11"/>
      <c r="N153" s="27"/>
      <c r="O153" s="11"/>
      <c r="P153" s="11">
        <f t="shared" si="47"/>
        <v>50000000</v>
      </c>
      <c r="Q153" s="11"/>
      <c r="R153" s="11"/>
      <c r="S153" s="11"/>
      <c r="T153" s="11">
        <f t="shared" si="54"/>
        <v>50000000</v>
      </c>
    </row>
    <row r="154" spans="1:20" ht="36.75" customHeight="1" x14ac:dyDescent="0.25">
      <c r="A154" s="6">
        <v>122</v>
      </c>
      <c r="B154" s="4" t="s">
        <v>69</v>
      </c>
      <c r="C154" s="3">
        <f t="shared" si="45"/>
        <v>80000000</v>
      </c>
      <c r="D154" s="11"/>
      <c r="E154" s="11"/>
      <c r="F154" s="11"/>
      <c r="G154" s="11">
        <v>80000000</v>
      </c>
      <c r="H154" s="11"/>
      <c r="I154" s="27">
        <f t="shared" si="52"/>
        <v>36000000</v>
      </c>
      <c r="J154" s="27">
        <f t="shared" si="53"/>
        <v>44000000</v>
      </c>
      <c r="K154" s="11"/>
      <c r="L154" s="11"/>
      <c r="M154" s="11"/>
      <c r="N154" s="27"/>
      <c r="O154" s="11"/>
      <c r="P154" s="11">
        <f t="shared" si="47"/>
        <v>80000000</v>
      </c>
      <c r="Q154" s="11"/>
      <c r="R154" s="11"/>
      <c r="S154" s="11"/>
      <c r="T154" s="11">
        <f t="shared" si="54"/>
        <v>80000000</v>
      </c>
    </row>
    <row r="155" spans="1:20" ht="36.75" customHeight="1" x14ac:dyDescent="0.25">
      <c r="A155" s="6">
        <v>123</v>
      </c>
      <c r="B155" s="4" t="s">
        <v>70</v>
      </c>
      <c r="C155" s="3">
        <f t="shared" si="45"/>
        <v>60000000</v>
      </c>
      <c r="D155" s="11"/>
      <c r="E155" s="11"/>
      <c r="F155" s="11"/>
      <c r="G155" s="11">
        <v>60000000</v>
      </c>
      <c r="H155" s="11"/>
      <c r="I155" s="27">
        <f t="shared" si="52"/>
        <v>27000000</v>
      </c>
      <c r="J155" s="27">
        <f t="shared" si="53"/>
        <v>33000000</v>
      </c>
      <c r="K155" s="11"/>
      <c r="L155" s="11"/>
      <c r="M155" s="11"/>
      <c r="N155" s="27"/>
      <c r="O155" s="11"/>
      <c r="P155" s="11">
        <f t="shared" si="47"/>
        <v>60000000</v>
      </c>
      <c r="Q155" s="11"/>
      <c r="R155" s="11"/>
      <c r="S155" s="11"/>
      <c r="T155" s="11">
        <f t="shared" si="54"/>
        <v>60000000</v>
      </c>
    </row>
    <row r="156" spans="1:20" ht="34.5" customHeight="1" x14ac:dyDescent="0.25">
      <c r="A156" s="6">
        <v>124</v>
      </c>
      <c r="B156" s="4" t="s">
        <v>122</v>
      </c>
      <c r="C156" s="3">
        <f t="shared" si="45"/>
        <v>10000000</v>
      </c>
      <c r="D156" s="11"/>
      <c r="E156" s="11">
        <v>10000000</v>
      </c>
      <c r="F156" s="11"/>
      <c r="G156" s="11"/>
      <c r="H156" s="11"/>
      <c r="I156" s="11">
        <v>10000000</v>
      </c>
      <c r="J156" s="11"/>
      <c r="K156" s="11"/>
      <c r="L156" s="11"/>
      <c r="M156" s="11"/>
      <c r="N156" s="27"/>
      <c r="O156" s="11"/>
      <c r="P156" s="11">
        <f t="shared" si="47"/>
        <v>10000000</v>
      </c>
      <c r="Q156" s="11"/>
      <c r="R156" s="11"/>
      <c r="S156" s="11"/>
      <c r="T156" s="11">
        <f t="shared" si="54"/>
        <v>10000000</v>
      </c>
    </row>
    <row r="157" spans="1:20" ht="27" customHeight="1" x14ac:dyDescent="0.25">
      <c r="A157" s="6">
        <v>125</v>
      </c>
      <c r="B157" s="4" t="s">
        <v>199</v>
      </c>
      <c r="C157" s="3">
        <f t="shared" si="45"/>
        <v>10000000</v>
      </c>
      <c r="D157" s="11"/>
      <c r="E157" s="11">
        <v>10000000</v>
      </c>
      <c r="F157" s="11"/>
      <c r="G157" s="11"/>
      <c r="H157" s="11"/>
      <c r="I157" s="11">
        <f>C157</f>
        <v>10000000</v>
      </c>
      <c r="J157" s="11"/>
      <c r="K157" s="11"/>
      <c r="L157" s="11"/>
      <c r="M157" s="11"/>
      <c r="N157" s="27"/>
      <c r="O157" s="11"/>
      <c r="P157" s="11">
        <f t="shared" si="47"/>
        <v>10000000</v>
      </c>
      <c r="Q157" s="11"/>
      <c r="R157" s="11"/>
      <c r="S157" s="11"/>
      <c r="T157" s="11">
        <f t="shared" si="54"/>
        <v>10000000</v>
      </c>
    </row>
    <row r="158" spans="1:20" ht="27" customHeight="1" x14ac:dyDescent="0.25">
      <c r="A158" s="6">
        <v>126</v>
      </c>
      <c r="B158" s="4" t="s">
        <v>123</v>
      </c>
      <c r="C158" s="3">
        <f t="shared" si="45"/>
        <v>52111310</v>
      </c>
      <c r="D158" s="11"/>
      <c r="E158" s="11"/>
      <c r="F158" s="11"/>
      <c r="G158" s="11">
        <v>52111310</v>
      </c>
      <c r="H158" s="11"/>
      <c r="I158" s="11">
        <f>C158*45%</f>
        <v>23450089.5</v>
      </c>
      <c r="J158" s="11">
        <f>C158-I158</f>
        <v>28661220.5</v>
      </c>
      <c r="K158" s="11"/>
      <c r="L158" s="11"/>
      <c r="M158" s="11"/>
      <c r="N158" s="27"/>
      <c r="O158" s="11"/>
      <c r="P158" s="11">
        <f t="shared" si="47"/>
        <v>52111310</v>
      </c>
      <c r="Q158" s="11"/>
      <c r="R158" s="11"/>
      <c r="S158" s="11"/>
      <c r="T158" s="11">
        <f t="shared" si="54"/>
        <v>52111310</v>
      </c>
    </row>
    <row r="159" spans="1:20" ht="27" customHeight="1" x14ac:dyDescent="0.25">
      <c r="A159" s="6">
        <v>127</v>
      </c>
      <c r="B159" s="4" t="s">
        <v>200</v>
      </c>
      <c r="C159" s="3">
        <f t="shared" si="45"/>
        <v>30000000</v>
      </c>
      <c r="D159" s="11"/>
      <c r="E159" s="11"/>
      <c r="F159" s="11"/>
      <c r="G159" s="11">
        <v>30000000</v>
      </c>
      <c r="H159" s="11"/>
      <c r="I159" s="11">
        <f>C159*45%</f>
        <v>13500000</v>
      </c>
      <c r="J159" s="11">
        <f>C159-I159</f>
        <v>16500000</v>
      </c>
      <c r="K159" s="11"/>
      <c r="L159" s="11"/>
      <c r="M159" s="11"/>
      <c r="N159" s="27"/>
      <c r="O159" s="11"/>
      <c r="P159" s="11">
        <f t="shared" si="47"/>
        <v>30000000</v>
      </c>
      <c r="Q159" s="11"/>
      <c r="R159" s="11"/>
      <c r="S159" s="11"/>
      <c r="T159" s="11">
        <f t="shared" si="54"/>
        <v>30000000</v>
      </c>
    </row>
    <row r="160" spans="1:20" ht="27" customHeight="1" x14ac:dyDescent="0.25">
      <c r="A160" s="6">
        <v>128</v>
      </c>
      <c r="B160" s="4" t="s">
        <v>201</v>
      </c>
      <c r="C160" s="3">
        <f t="shared" si="45"/>
        <v>10000000</v>
      </c>
      <c r="D160" s="11"/>
      <c r="E160" s="11"/>
      <c r="F160" s="11"/>
      <c r="G160" s="11">
        <v>10000000</v>
      </c>
      <c r="H160" s="11"/>
      <c r="I160" s="11">
        <v>10000000</v>
      </c>
      <c r="J160" s="11"/>
      <c r="K160" s="11"/>
      <c r="L160" s="11"/>
      <c r="M160" s="11"/>
      <c r="N160" s="27"/>
      <c r="O160" s="11"/>
      <c r="P160" s="11">
        <f t="shared" si="47"/>
        <v>10000000</v>
      </c>
      <c r="Q160" s="11"/>
      <c r="R160" s="11"/>
      <c r="S160" s="11"/>
      <c r="T160" s="11">
        <f t="shared" si="54"/>
        <v>10000000</v>
      </c>
    </row>
    <row r="161" spans="1:20" ht="27" customHeight="1" x14ac:dyDescent="0.25">
      <c r="A161" s="6">
        <v>129</v>
      </c>
      <c r="B161" s="4" t="s">
        <v>220</v>
      </c>
      <c r="C161" s="3">
        <f t="shared" si="45"/>
        <v>393286600</v>
      </c>
      <c r="D161" s="11"/>
      <c r="E161" s="11"/>
      <c r="F161" s="11"/>
      <c r="G161" s="11"/>
      <c r="H161" s="11">
        <v>393286600</v>
      </c>
      <c r="I161" s="11">
        <f>C161*45%</f>
        <v>176978970</v>
      </c>
      <c r="J161" s="11">
        <f t="shared" ref="J161:J172" si="55">C161-I161</f>
        <v>216307630</v>
      </c>
      <c r="K161" s="11"/>
      <c r="L161" s="11"/>
      <c r="M161" s="11"/>
      <c r="N161" s="27"/>
      <c r="O161" s="11"/>
      <c r="P161" s="11">
        <f t="shared" si="47"/>
        <v>393286600</v>
      </c>
      <c r="Q161" s="11"/>
      <c r="R161" s="11"/>
      <c r="S161" s="11"/>
      <c r="T161" s="11">
        <f t="shared" si="54"/>
        <v>393286600</v>
      </c>
    </row>
    <row r="162" spans="1:20" ht="27" customHeight="1" x14ac:dyDescent="0.25">
      <c r="A162" s="6">
        <v>130</v>
      </c>
      <c r="B162" s="4" t="s">
        <v>124</v>
      </c>
      <c r="C162" s="3">
        <f t="shared" si="45"/>
        <v>40000000</v>
      </c>
      <c r="D162" s="11"/>
      <c r="E162" s="11"/>
      <c r="F162" s="11"/>
      <c r="G162" s="11"/>
      <c r="H162" s="11">
        <v>40000000</v>
      </c>
      <c r="I162" s="11">
        <f t="shared" ref="I162:I165" si="56">C162*45%</f>
        <v>18000000</v>
      </c>
      <c r="J162" s="11">
        <f t="shared" si="55"/>
        <v>22000000</v>
      </c>
      <c r="K162" s="11"/>
      <c r="L162" s="11"/>
      <c r="M162" s="11"/>
      <c r="N162" s="27"/>
      <c r="O162" s="11"/>
      <c r="P162" s="11">
        <f t="shared" si="47"/>
        <v>40000000</v>
      </c>
      <c r="Q162" s="11"/>
      <c r="R162" s="11"/>
      <c r="S162" s="11"/>
      <c r="T162" s="11">
        <f t="shared" si="54"/>
        <v>40000000</v>
      </c>
    </row>
    <row r="163" spans="1:20" ht="27" customHeight="1" x14ac:dyDescent="0.25">
      <c r="A163" s="6">
        <v>131</v>
      </c>
      <c r="B163" s="4" t="s">
        <v>125</v>
      </c>
      <c r="C163" s="3">
        <f t="shared" si="45"/>
        <v>55710220</v>
      </c>
      <c r="D163" s="11"/>
      <c r="E163" s="11"/>
      <c r="F163" s="11">
        <v>55710220</v>
      </c>
      <c r="G163" s="11"/>
      <c r="H163" s="11"/>
      <c r="I163" s="11">
        <f t="shared" si="56"/>
        <v>25069599</v>
      </c>
      <c r="J163" s="11">
        <f t="shared" si="55"/>
        <v>30640621</v>
      </c>
      <c r="K163" s="11"/>
      <c r="L163" s="11"/>
      <c r="M163" s="11"/>
      <c r="N163" s="27"/>
      <c r="O163" s="11"/>
      <c r="P163" s="11">
        <f t="shared" si="47"/>
        <v>55710220</v>
      </c>
      <c r="Q163" s="11"/>
      <c r="R163" s="11"/>
      <c r="S163" s="11"/>
      <c r="T163" s="11">
        <f t="shared" si="54"/>
        <v>55710220</v>
      </c>
    </row>
    <row r="164" spans="1:20" ht="27" customHeight="1" x14ac:dyDescent="0.25">
      <c r="A164" s="6">
        <v>132</v>
      </c>
      <c r="B164" s="4" t="s">
        <v>53</v>
      </c>
      <c r="C164" s="3">
        <f t="shared" si="45"/>
        <v>40000000</v>
      </c>
      <c r="D164" s="11"/>
      <c r="E164" s="11"/>
      <c r="F164" s="11"/>
      <c r="G164" s="11"/>
      <c r="H164" s="11">
        <v>40000000</v>
      </c>
      <c r="I164" s="11">
        <f t="shared" si="56"/>
        <v>18000000</v>
      </c>
      <c r="J164" s="11">
        <f t="shared" si="55"/>
        <v>22000000</v>
      </c>
      <c r="K164" s="11"/>
      <c r="L164" s="11"/>
      <c r="M164" s="11"/>
      <c r="N164" s="27"/>
      <c r="O164" s="11"/>
      <c r="P164" s="11">
        <f t="shared" si="47"/>
        <v>40000000</v>
      </c>
      <c r="Q164" s="11"/>
      <c r="R164" s="11"/>
      <c r="S164" s="11"/>
      <c r="T164" s="11">
        <f t="shared" si="54"/>
        <v>40000000</v>
      </c>
    </row>
    <row r="165" spans="1:20" ht="27" customHeight="1" x14ac:dyDescent="0.25">
      <c r="A165" s="6">
        <v>133</v>
      </c>
      <c r="B165" s="4" t="s">
        <v>54</v>
      </c>
      <c r="C165" s="3">
        <f t="shared" si="45"/>
        <v>30000000</v>
      </c>
      <c r="D165" s="11"/>
      <c r="E165" s="11"/>
      <c r="F165" s="11"/>
      <c r="G165" s="11"/>
      <c r="H165" s="11">
        <v>30000000</v>
      </c>
      <c r="I165" s="11">
        <f t="shared" si="56"/>
        <v>13500000</v>
      </c>
      <c r="J165" s="11">
        <f t="shared" si="55"/>
        <v>16500000</v>
      </c>
      <c r="K165" s="11"/>
      <c r="L165" s="11"/>
      <c r="M165" s="11"/>
      <c r="N165" s="27"/>
      <c r="O165" s="11"/>
      <c r="P165" s="11">
        <f t="shared" si="47"/>
        <v>30000000</v>
      </c>
      <c r="Q165" s="11"/>
      <c r="R165" s="11"/>
      <c r="S165" s="11"/>
      <c r="T165" s="11">
        <f t="shared" si="54"/>
        <v>30000000</v>
      </c>
    </row>
    <row r="166" spans="1:20" ht="27" customHeight="1" x14ac:dyDescent="0.25">
      <c r="A166" s="6">
        <v>134</v>
      </c>
      <c r="B166" s="4" t="s">
        <v>55</v>
      </c>
      <c r="C166" s="3">
        <f t="shared" si="45"/>
        <v>30000000</v>
      </c>
      <c r="D166" s="11"/>
      <c r="E166" s="11"/>
      <c r="F166" s="11"/>
      <c r="G166" s="11"/>
      <c r="H166" s="11">
        <v>30000000</v>
      </c>
      <c r="I166" s="11">
        <f>C166*55%</f>
        <v>16500000.000000002</v>
      </c>
      <c r="J166" s="11">
        <f t="shared" si="55"/>
        <v>13499999.999999998</v>
      </c>
      <c r="K166" s="11"/>
      <c r="L166" s="11"/>
      <c r="M166" s="11"/>
      <c r="N166" s="27"/>
      <c r="O166" s="11"/>
      <c r="P166" s="11">
        <f t="shared" si="47"/>
        <v>30000000</v>
      </c>
      <c r="Q166" s="11"/>
      <c r="R166" s="11"/>
      <c r="S166" s="11"/>
      <c r="T166" s="11">
        <f t="shared" si="54"/>
        <v>30000000</v>
      </c>
    </row>
    <row r="167" spans="1:20" ht="27" customHeight="1" x14ac:dyDescent="0.25">
      <c r="A167" s="6">
        <v>135</v>
      </c>
      <c r="B167" s="4" t="s">
        <v>126</v>
      </c>
      <c r="C167" s="3">
        <f t="shared" si="45"/>
        <v>40000000</v>
      </c>
      <c r="D167" s="11"/>
      <c r="E167" s="11"/>
      <c r="F167" s="11"/>
      <c r="G167" s="11"/>
      <c r="H167" s="11">
        <v>40000000</v>
      </c>
      <c r="I167" s="11">
        <f>C167*55%</f>
        <v>22000000</v>
      </c>
      <c r="J167" s="11">
        <f t="shared" si="55"/>
        <v>18000000</v>
      </c>
      <c r="K167" s="11"/>
      <c r="L167" s="11"/>
      <c r="M167" s="11"/>
      <c r="N167" s="27"/>
      <c r="O167" s="11"/>
      <c r="P167" s="11">
        <f t="shared" si="47"/>
        <v>40000000</v>
      </c>
      <c r="Q167" s="11"/>
      <c r="R167" s="11"/>
      <c r="S167" s="11"/>
      <c r="T167" s="11">
        <f t="shared" si="54"/>
        <v>40000000</v>
      </c>
    </row>
    <row r="168" spans="1:20" ht="27" customHeight="1" x14ac:dyDescent="0.25">
      <c r="A168" s="6">
        <v>136</v>
      </c>
      <c r="B168" s="4" t="s">
        <v>56</v>
      </c>
      <c r="C168" s="3">
        <f t="shared" si="45"/>
        <v>40000000</v>
      </c>
      <c r="D168" s="11"/>
      <c r="E168" s="11"/>
      <c r="F168" s="11"/>
      <c r="G168" s="11"/>
      <c r="H168" s="11">
        <v>40000000</v>
      </c>
      <c r="I168" s="11">
        <f>C168*45%</f>
        <v>18000000</v>
      </c>
      <c r="J168" s="11">
        <f t="shared" si="55"/>
        <v>22000000</v>
      </c>
      <c r="K168" s="11"/>
      <c r="L168" s="11"/>
      <c r="M168" s="11"/>
      <c r="N168" s="27"/>
      <c r="O168" s="11"/>
      <c r="P168" s="11">
        <f t="shared" si="47"/>
        <v>40000000</v>
      </c>
      <c r="Q168" s="11"/>
      <c r="R168" s="11"/>
      <c r="S168" s="11"/>
      <c r="T168" s="11">
        <f t="shared" si="54"/>
        <v>40000000</v>
      </c>
    </row>
    <row r="169" spans="1:20" ht="27" customHeight="1" x14ac:dyDescent="0.25">
      <c r="A169" s="6">
        <v>137</v>
      </c>
      <c r="B169" s="4" t="s">
        <v>57</v>
      </c>
      <c r="C169" s="3">
        <f t="shared" si="45"/>
        <v>50000000</v>
      </c>
      <c r="D169" s="11"/>
      <c r="E169" s="11"/>
      <c r="F169" s="11"/>
      <c r="G169" s="11"/>
      <c r="H169" s="11">
        <v>50000000</v>
      </c>
      <c r="I169" s="11">
        <f>C169*45%</f>
        <v>22500000</v>
      </c>
      <c r="J169" s="11">
        <f t="shared" si="55"/>
        <v>27500000</v>
      </c>
      <c r="K169" s="11"/>
      <c r="L169" s="11"/>
      <c r="M169" s="11"/>
      <c r="N169" s="27"/>
      <c r="O169" s="11"/>
      <c r="P169" s="11">
        <f t="shared" si="47"/>
        <v>50000000</v>
      </c>
      <c r="Q169" s="11"/>
      <c r="R169" s="11"/>
      <c r="S169" s="11"/>
      <c r="T169" s="11">
        <f t="shared" si="54"/>
        <v>50000000</v>
      </c>
    </row>
    <row r="170" spans="1:20" ht="27" customHeight="1" x14ac:dyDescent="0.25">
      <c r="A170" s="6">
        <v>138</v>
      </c>
      <c r="B170" s="4" t="s">
        <v>58</v>
      </c>
      <c r="C170" s="3">
        <f t="shared" si="45"/>
        <v>60000000</v>
      </c>
      <c r="D170" s="11"/>
      <c r="E170" s="11"/>
      <c r="F170" s="11"/>
      <c r="G170" s="11"/>
      <c r="H170" s="11">
        <v>60000000</v>
      </c>
      <c r="I170" s="11">
        <f>C170*55%</f>
        <v>33000000.000000004</v>
      </c>
      <c r="J170" s="11">
        <f t="shared" si="55"/>
        <v>26999999.999999996</v>
      </c>
      <c r="K170" s="11"/>
      <c r="L170" s="11"/>
      <c r="M170" s="11"/>
      <c r="N170" s="27"/>
      <c r="O170" s="11"/>
      <c r="P170" s="11">
        <f t="shared" si="47"/>
        <v>60000000</v>
      </c>
      <c r="Q170" s="11"/>
      <c r="R170" s="11"/>
      <c r="S170" s="11"/>
      <c r="T170" s="11">
        <f t="shared" si="54"/>
        <v>60000000</v>
      </c>
    </row>
    <row r="171" spans="1:20" ht="27" customHeight="1" x14ac:dyDescent="0.25">
      <c r="A171" s="6">
        <v>139</v>
      </c>
      <c r="B171" s="4" t="s">
        <v>59</v>
      </c>
      <c r="C171" s="3">
        <f t="shared" si="45"/>
        <v>60000000</v>
      </c>
      <c r="D171" s="11"/>
      <c r="E171" s="11"/>
      <c r="F171" s="11"/>
      <c r="G171" s="11"/>
      <c r="H171" s="11">
        <v>60000000</v>
      </c>
      <c r="I171" s="11">
        <f t="shared" ref="I171:I172" si="57">C171*55%</f>
        <v>33000000.000000004</v>
      </c>
      <c r="J171" s="11">
        <f t="shared" si="55"/>
        <v>26999999.999999996</v>
      </c>
      <c r="K171" s="11"/>
      <c r="L171" s="11"/>
      <c r="M171" s="11"/>
      <c r="N171" s="27"/>
      <c r="O171" s="11"/>
      <c r="P171" s="11">
        <f t="shared" si="47"/>
        <v>60000000</v>
      </c>
      <c r="Q171" s="11"/>
      <c r="R171" s="11"/>
      <c r="S171" s="11"/>
      <c r="T171" s="11">
        <f t="shared" si="54"/>
        <v>60000000</v>
      </c>
    </row>
    <row r="172" spans="1:20" ht="27" customHeight="1" x14ac:dyDescent="0.25">
      <c r="A172" s="6">
        <v>140</v>
      </c>
      <c r="B172" s="4" t="s">
        <v>60</v>
      </c>
      <c r="C172" s="3">
        <f t="shared" si="45"/>
        <v>40000000</v>
      </c>
      <c r="D172" s="11"/>
      <c r="E172" s="11"/>
      <c r="F172" s="11"/>
      <c r="G172" s="11">
        <v>40000000</v>
      </c>
      <c r="H172" s="11"/>
      <c r="I172" s="11">
        <f t="shared" si="57"/>
        <v>22000000</v>
      </c>
      <c r="J172" s="11">
        <f t="shared" si="55"/>
        <v>18000000</v>
      </c>
      <c r="K172" s="11"/>
      <c r="L172" s="11"/>
      <c r="M172" s="11"/>
      <c r="N172" s="27"/>
      <c r="O172" s="11"/>
      <c r="P172" s="11">
        <f t="shared" si="47"/>
        <v>40000000</v>
      </c>
      <c r="Q172" s="11"/>
      <c r="R172" s="11"/>
      <c r="S172" s="11"/>
      <c r="T172" s="11">
        <f t="shared" si="54"/>
        <v>40000000</v>
      </c>
    </row>
    <row r="173" spans="1:20" ht="27" customHeight="1" x14ac:dyDescent="0.25">
      <c r="A173" s="6">
        <v>141</v>
      </c>
      <c r="B173" s="4" t="s">
        <v>63</v>
      </c>
      <c r="C173" s="3">
        <f t="shared" si="45"/>
        <v>60000000</v>
      </c>
      <c r="D173" s="11"/>
      <c r="E173" s="11"/>
      <c r="F173" s="11"/>
      <c r="G173" s="11">
        <v>60000000</v>
      </c>
      <c r="H173" s="11"/>
      <c r="I173" s="11">
        <f>C173*45%</f>
        <v>27000000</v>
      </c>
      <c r="J173" s="11">
        <f>C173-I173</f>
        <v>33000000</v>
      </c>
      <c r="K173" s="11"/>
      <c r="L173" s="11"/>
      <c r="M173" s="11"/>
      <c r="N173" s="27"/>
      <c r="O173" s="11"/>
      <c r="P173" s="11">
        <f t="shared" si="47"/>
        <v>60000000</v>
      </c>
      <c r="Q173" s="11"/>
      <c r="R173" s="11"/>
      <c r="S173" s="11"/>
      <c r="T173" s="11">
        <f t="shared" si="54"/>
        <v>60000000</v>
      </c>
    </row>
    <row r="174" spans="1:20" ht="27" customHeight="1" x14ac:dyDescent="0.25">
      <c r="A174" s="6">
        <v>142</v>
      </c>
      <c r="B174" s="4" t="s">
        <v>127</v>
      </c>
      <c r="C174" s="3">
        <f t="shared" si="45"/>
        <v>15000000</v>
      </c>
      <c r="D174" s="11"/>
      <c r="E174" s="11">
        <v>15000000</v>
      </c>
      <c r="F174" s="11"/>
      <c r="G174" s="11"/>
      <c r="H174" s="11"/>
      <c r="I174" s="11">
        <f>C174</f>
        <v>15000000</v>
      </c>
      <c r="J174" s="11"/>
      <c r="K174" s="11"/>
      <c r="L174" s="11"/>
      <c r="M174" s="11"/>
      <c r="N174" s="27"/>
      <c r="O174" s="11"/>
      <c r="P174" s="11">
        <f t="shared" si="47"/>
        <v>15000000</v>
      </c>
      <c r="Q174" s="11"/>
      <c r="R174" s="11"/>
      <c r="S174" s="11"/>
      <c r="T174" s="11">
        <f t="shared" si="54"/>
        <v>15000000</v>
      </c>
    </row>
    <row r="175" spans="1:20" ht="27" customHeight="1" x14ac:dyDescent="0.25">
      <c r="A175" s="6">
        <v>143</v>
      </c>
      <c r="B175" s="4" t="s">
        <v>225</v>
      </c>
      <c r="C175" s="3">
        <f t="shared" si="45"/>
        <v>50000000</v>
      </c>
      <c r="D175" s="15"/>
      <c r="E175" s="15">
        <v>50000000</v>
      </c>
      <c r="F175" s="15"/>
      <c r="G175" s="15"/>
      <c r="H175" s="15"/>
      <c r="I175" s="15">
        <v>50000000</v>
      </c>
      <c r="J175" s="15"/>
      <c r="K175" s="15"/>
      <c r="L175" s="15"/>
      <c r="M175" s="15"/>
      <c r="N175" s="27"/>
      <c r="O175" s="15"/>
      <c r="P175" s="22">
        <f t="shared" si="47"/>
        <v>50000000</v>
      </c>
      <c r="Q175" s="15">
        <v>50000000</v>
      </c>
      <c r="R175" s="15"/>
      <c r="S175" s="15"/>
      <c r="T175" s="22"/>
    </row>
    <row r="176" spans="1:20" ht="27" customHeight="1" x14ac:dyDescent="0.25">
      <c r="A176" s="6">
        <v>144</v>
      </c>
      <c r="B176" s="4" t="s">
        <v>128</v>
      </c>
      <c r="C176" s="3">
        <f t="shared" si="45"/>
        <v>20000000</v>
      </c>
      <c r="D176" s="11">
        <v>5000000</v>
      </c>
      <c r="E176" s="11"/>
      <c r="F176" s="11">
        <v>5000000</v>
      </c>
      <c r="G176" s="11">
        <v>5000000</v>
      </c>
      <c r="H176" s="11">
        <v>5000000</v>
      </c>
      <c r="I176" s="11"/>
      <c r="J176" s="11"/>
      <c r="K176" s="11"/>
      <c r="L176" s="11"/>
      <c r="M176" s="11"/>
      <c r="N176" s="27">
        <f t="shared" ref="N176:N203" si="58">C176-I176-J176-K176-L176-M176</f>
        <v>20000000</v>
      </c>
      <c r="O176" s="11"/>
      <c r="P176" s="11">
        <f t="shared" si="47"/>
        <v>20000000</v>
      </c>
      <c r="Q176" s="11">
        <f>D176</f>
        <v>5000000</v>
      </c>
      <c r="R176" s="11"/>
      <c r="S176" s="11"/>
      <c r="T176" s="11">
        <f>C176-Q176</f>
        <v>15000000</v>
      </c>
    </row>
    <row r="177" spans="1:20" ht="33.75" customHeight="1" x14ac:dyDescent="0.25">
      <c r="A177" s="33" t="s">
        <v>142</v>
      </c>
      <c r="B177" s="34"/>
      <c r="C177" s="3">
        <f>C178</f>
        <v>1457166154</v>
      </c>
      <c r="D177" s="3">
        <f t="shared" ref="D177:T177" si="59">D178</f>
        <v>81647040</v>
      </c>
      <c r="E177" s="3">
        <f t="shared" si="59"/>
        <v>1375519114</v>
      </c>
      <c r="F177" s="3">
        <f t="shared" si="59"/>
        <v>0</v>
      </c>
      <c r="G177" s="3">
        <f t="shared" si="59"/>
        <v>0</v>
      </c>
      <c r="H177" s="3">
        <f t="shared" si="59"/>
        <v>0</v>
      </c>
      <c r="I177" s="3">
        <f t="shared" si="59"/>
        <v>510008153.89999998</v>
      </c>
      <c r="J177" s="3">
        <f t="shared" si="59"/>
        <v>947158000.10000002</v>
      </c>
      <c r="K177" s="3">
        <f t="shared" si="59"/>
        <v>0</v>
      </c>
      <c r="L177" s="3">
        <f t="shared" si="59"/>
        <v>0</v>
      </c>
      <c r="M177" s="3">
        <f t="shared" si="59"/>
        <v>0</v>
      </c>
      <c r="N177" s="27"/>
      <c r="O177" s="3"/>
      <c r="P177" s="3">
        <f t="shared" si="59"/>
        <v>1457166154</v>
      </c>
      <c r="Q177" s="3">
        <f t="shared" si="59"/>
        <v>510008153.89999998</v>
      </c>
      <c r="R177" s="3">
        <f t="shared" si="59"/>
        <v>0</v>
      </c>
      <c r="S177" s="3">
        <f t="shared" si="59"/>
        <v>0</v>
      </c>
      <c r="T177" s="3">
        <f t="shared" si="59"/>
        <v>947158000.10000002</v>
      </c>
    </row>
    <row r="178" spans="1:20" ht="33.75" customHeight="1" x14ac:dyDescent="0.25">
      <c r="A178" s="6">
        <v>145</v>
      </c>
      <c r="B178" s="5" t="s">
        <v>46</v>
      </c>
      <c r="C178" s="3">
        <f t="shared" si="45"/>
        <v>1457166154</v>
      </c>
      <c r="D178" s="11">
        <v>81647040</v>
      </c>
      <c r="E178" s="11">
        <v>1375519114</v>
      </c>
      <c r="F178" s="11"/>
      <c r="G178" s="11"/>
      <c r="H178" s="11"/>
      <c r="I178" s="11">
        <f>C178*35%</f>
        <v>510008153.89999998</v>
      </c>
      <c r="J178" s="11">
        <f>C178-I178</f>
        <v>947158000.10000002</v>
      </c>
      <c r="K178" s="11"/>
      <c r="L178" s="11"/>
      <c r="M178" s="11"/>
      <c r="N178" s="27"/>
      <c r="O178" s="11"/>
      <c r="P178" s="11">
        <f>C178</f>
        <v>1457166154</v>
      </c>
      <c r="Q178" s="11">
        <f>I178</f>
        <v>510008153.89999998</v>
      </c>
      <c r="R178" s="11"/>
      <c r="S178" s="11"/>
      <c r="T178" s="11">
        <f>J178</f>
        <v>947158000.10000002</v>
      </c>
    </row>
    <row r="179" spans="1:20" ht="55.5" customHeight="1" x14ac:dyDescent="0.25">
      <c r="A179" s="33" t="s">
        <v>143</v>
      </c>
      <c r="B179" s="34"/>
      <c r="C179" s="3">
        <f>C180+C181</f>
        <v>40000000</v>
      </c>
      <c r="D179" s="3">
        <f t="shared" ref="D179:T179" si="60">D180+D181</f>
        <v>8000000</v>
      </c>
      <c r="E179" s="3">
        <f t="shared" si="60"/>
        <v>8000000</v>
      </c>
      <c r="F179" s="3">
        <f t="shared" si="60"/>
        <v>8000000</v>
      </c>
      <c r="G179" s="3">
        <f t="shared" si="60"/>
        <v>8000000</v>
      </c>
      <c r="H179" s="3">
        <f t="shared" si="60"/>
        <v>8000000</v>
      </c>
      <c r="I179" s="3">
        <f t="shared" si="60"/>
        <v>40000000</v>
      </c>
      <c r="J179" s="3">
        <f t="shared" si="60"/>
        <v>0</v>
      </c>
      <c r="K179" s="3">
        <f t="shared" si="60"/>
        <v>0</v>
      </c>
      <c r="L179" s="3">
        <f t="shared" si="60"/>
        <v>0</v>
      </c>
      <c r="M179" s="3">
        <f t="shared" si="60"/>
        <v>0</v>
      </c>
      <c r="N179" s="27"/>
      <c r="O179" s="3">
        <f t="shared" si="60"/>
        <v>40000000</v>
      </c>
      <c r="P179" s="3">
        <f t="shared" si="60"/>
        <v>0</v>
      </c>
      <c r="Q179" s="3">
        <f t="shared" si="60"/>
        <v>8000000</v>
      </c>
      <c r="R179" s="3">
        <f t="shared" si="60"/>
        <v>0</v>
      </c>
      <c r="S179" s="3">
        <f t="shared" si="60"/>
        <v>0</v>
      </c>
      <c r="T179" s="3">
        <f t="shared" si="60"/>
        <v>32000000</v>
      </c>
    </row>
    <row r="180" spans="1:20" ht="29.25" customHeight="1" x14ac:dyDescent="0.25">
      <c r="A180" s="6">
        <v>146</v>
      </c>
      <c r="B180" s="4" t="s">
        <v>16</v>
      </c>
      <c r="C180" s="3">
        <f t="shared" si="45"/>
        <v>25000000</v>
      </c>
      <c r="D180" s="11">
        <v>5000000</v>
      </c>
      <c r="E180" s="11">
        <v>5000000</v>
      </c>
      <c r="F180" s="11">
        <v>5000000</v>
      </c>
      <c r="G180" s="11">
        <v>5000000</v>
      </c>
      <c r="H180" s="11">
        <v>5000000</v>
      </c>
      <c r="I180" s="11">
        <f>C180</f>
        <v>25000000</v>
      </c>
      <c r="J180" s="11"/>
      <c r="K180" s="11"/>
      <c r="L180" s="11"/>
      <c r="M180" s="11"/>
      <c r="N180" s="27"/>
      <c r="O180" s="11">
        <f>C180</f>
        <v>25000000</v>
      </c>
      <c r="P180" s="11"/>
      <c r="Q180" s="11">
        <f>D180</f>
        <v>5000000</v>
      </c>
      <c r="R180" s="11"/>
      <c r="S180" s="11"/>
      <c r="T180" s="11">
        <f>C180-Q180</f>
        <v>20000000</v>
      </c>
    </row>
    <row r="181" spans="1:20" ht="42" customHeight="1" x14ac:dyDescent="0.25">
      <c r="A181" s="6">
        <v>147</v>
      </c>
      <c r="B181" s="4" t="s">
        <v>22</v>
      </c>
      <c r="C181" s="3">
        <f t="shared" si="45"/>
        <v>15000000</v>
      </c>
      <c r="D181" s="11">
        <v>3000000</v>
      </c>
      <c r="E181" s="11">
        <v>3000000</v>
      </c>
      <c r="F181" s="11">
        <v>3000000</v>
      </c>
      <c r="G181" s="11">
        <v>3000000</v>
      </c>
      <c r="H181" s="11">
        <v>3000000</v>
      </c>
      <c r="I181" s="11">
        <f>C181</f>
        <v>15000000</v>
      </c>
      <c r="J181" s="11"/>
      <c r="K181" s="11"/>
      <c r="L181" s="11"/>
      <c r="M181" s="11"/>
      <c r="N181" s="27"/>
      <c r="O181" s="11">
        <f>C181</f>
        <v>15000000</v>
      </c>
      <c r="P181" s="11"/>
      <c r="Q181" s="11">
        <f>D181</f>
        <v>3000000</v>
      </c>
      <c r="R181" s="11"/>
      <c r="S181" s="11"/>
      <c r="T181" s="11">
        <f>C181-Q181</f>
        <v>12000000</v>
      </c>
    </row>
    <row r="182" spans="1:20" ht="35.25" customHeight="1" x14ac:dyDescent="0.25">
      <c r="A182" s="33" t="s">
        <v>144</v>
      </c>
      <c r="B182" s="34"/>
      <c r="C182" s="3">
        <f>C183+C184+C185+C186+C187+C188+C189+C190+C191+C192+C193+C194+C195+C196</f>
        <v>1459268468</v>
      </c>
      <c r="D182" s="3">
        <f t="shared" ref="D182:T182" si="61">D183+D184+D185+D186+D187+D188+D189+D190+D191+D192+D193+D194+D195+D196</f>
        <v>37208568</v>
      </c>
      <c r="E182" s="3">
        <f t="shared" si="61"/>
        <v>5000000</v>
      </c>
      <c r="F182" s="3">
        <f t="shared" si="61"/>
        <v>607059900</v>
      </c>
      <c r="G182" s="3">
        <f t="shared" si="61"/>
        <v>140000000</v>
      </c>
      <c r="H182" s="3">
        <f t="shared" si="61"/>
        <v>670000000</v>
      </c>
      <c r="I182" s="3">
        <f t="shared" si="61"/>
        <v>312323960</v>
      </c>
      <c r="J182" s="3">
        <f t="shared" si="61"/>
        <v>536944508</v>
      </c>
      <c r="K182" s="3">
        <f t="shared" si="61"/>
        <v>0</v>
      </c>
      <c r="L182" s="3">
        <f t="shared" si="61"/>
        <v>0</v>
      </c>
      <c r="M182" s="3">
        <f t="shared" si="61"/>
        <v>0</v>
      </c>
      <c r="N182" s="27">
        <f t="shared" si="58"/>
        <v>610000000</v>
      </c>
      <c r="O182" s="3">
        <f t="shared" si="61"/>
        <v>55000000</v>
      </c>
      <c r="P182" s="3">
        <f t="shared" si="61"/>
        <v>1404268468</v>
      </c>
      <c r="Q182" s="3">
        <f t="shared" si="61"/>
        <v>37208568</v>
      </c>
      <c r="R182" s="3">
        <f t="shared" si="61"/>
        <v>0</v>
      </c>
      <c r="S182" s="3">
        <f t="shared" si="61"/>
        <v>0</v>
      </c>
      <c r="T182" s="3">
        <f t="shared" si="61"/>
        <v>1422059900</v>
      </c>
    </row>
    <row r="183" spans="1:20" ht="31.5" customHeight="1" x14ac:dyDescent="0.25">
      <c r="A183" s="6">
        <v>148</v>
      </c>
      <c r="B183" s="4" t="s">
        <v>129</v>
      </c>
      <c r="C183" s="3">
        <f t="shared" si="45"/>
        <v>400000000</v>
      </c>
      <c r="D183" s="11"/>
      <c r="E183" s="11"/>
      <c r="F183" s="11">
        <v>400000000</v>
      </c>
      <c r="G183" s="11"/>
      <c r="H183" s="11"/>
      <c r="I183" s="11">
        <f>C183*30%</f>
        <v>120000000</v>
      </c>
      <c r="J183" s="11">
        <f>C183-I183</f>
        <v>280000000</v>
      </c>
      <c r="K183" s="11"/>
      <c r="L183" s="11"/>
      <c r="M183" s="11"/>
      <c r="N183" s="27"/>
      <c r="O183" s="11"/>
      <c r="P183" s="11">
        <f>C183</f>
        <v>400000000</v>
      </c>
      <c r="Q183" s="11"/>
      <c r="R183" s="11"/>
      <c r="S183" s="11"/>
      <c r="T183" s="11">
        <f>C183</f>
        <v>400000000</v>
      </c>
    </row>
    <row r="184" spans="1:20" ht="27.75" customHeight="1" x14ac:dyDescent="0.25">
      <c r="A184" s="6">
        <v>149</v>
      </c>
      <c r="B184" s="4" t="s">
        <v>130</v>
      </c>
      <c r="C184" s="3">
        <f t="shared" si="45"/>
        <v>600000000</v>
      </c>
      <c r="D184" s="11"/>
      <c r="E184" s="11"/>
      <c r="F184" s="11"/>
      <c r="G184" s="11"/>
      <c r="H184" s="11">
        <v>600000000</v>
      </c>
      <c r="I184" s="11"/>
      <c r="J184" s="11"/>
      <c r="K184" s="11"/>
      <c r="L184" s="11"/>
      <c r="M184" s="11"/>
      <c r="N184" s="27">
        <f t="shared" si="58"/>
        <v>600000000</v>
      </c>
      <c r="O184" s="11"/>
      <c r="P184" s="11">
        <f t="shared" ref="P184:P193" si="62">C184</f>
        <v>600000000</v>
      </c>
      <c r="Q184" s="11"/>
      <c r="R184" s="11"/>
      <c r="S184" s="11"/>
      <c r="T184" s="11">
        <f t="shared" ref="T184:T185" si="63">C184</f>
        <v>600000000</v>
      </c>
    </row>
    <row r="185" spans="1:20" ht="27.75" customHeight="1" x14ac:dyDescent="0.25">
      <c r="A185" s="6">
        <v>150</v>
      </c>
      <c r="B185" s="4" t="s">
        <v>36</v>
      </c>
      <c r="C185" s="3">
        <f t="shared" si="45"/>
        <v>20000000</v>
      </c>
      <c r="D185" s="11"/>
      <c r="E185" s="11"/>
      <c r="F185" s="11">
        <v>20000000</v>
      </c>
      <c r="G185" s="11"/>
      <c r="H185" s="11"/>
      <c r="I185" s="11">
        <f>F185</f>
        <v>20000000</v>
      </c>
      <c r="J185" s="11"/>
      <c r="K185" s="11"/>
      <c r="L185" s="11"/>
      <c r="M185" s="11"/>
      <c r="N185" s="27"/>
      <c r="O185" s="11"/>
      <c r="P185" s="11">
        <f t="shared" si="62"/>
        <v>20000000</v>
      </c>
      <c r="Q185" s="11"/>
      <c r="R185" s="11"/>
      <c r="S185" s="11"/>
      <c r="T185" s="11">
        <f t="shared" si="63"/>
        <v>20000000</v>
      </c>
    </row>
    <row r="186" spans="1:20" ht="27" x14ac:dyDescent="0.25">
      <c r="A186" s="6">
        <v>151</v>
      </c>
      <c r="B186" s="4" t="s">
        <v>80</v>
      </c>
      <c r="C186" s="3">
        <f t="shared" si="45"/>
        <v>32208568</v>
      </c>
      <c r="D186" s="11">
        <v>32208568</v>
      </c>
      <c r="E186" s="11"/>
      <c r="F186" s="11"/>
      <c r="G186" s="11"/>
      <c r="H186" s="11"/>
      <c r="I186" s="11"/>
      <c r="J186" s="11">
        <f>D186</f>
        <v>32208568</v>
      </c>
      <c r="K186" s="11"/>
      <c r="L186" s="11"/>
      <c r="M186" s="11"/>
      <c r="N186" s="27"/>
      <c r="O186" s="11"/>
      <c r="P186" s="11">
        <f t="shared" si="62"/>
        <v>32208568</v>
      </c>
      <c r="Q186" s="11">
        <f>C186</f>
        <v>32208568</v>
      </c>
      <c r="R186" s="11"/>
      <c r="S186" s="11"/>
      <c r="T186" s="11"/>
    </row>
    <row r="187" spans="1:20" ht="36.75" customHeight="1" x14ac:dyDescent="0.25">
      <c r="A187" s="6">
        <v>152</v>
      </c>
      <c r="B187" s="4" t="s">
        <v>202</v>
      </c>
      <c r="C187" s="3">
        <f t="shared" si="45"/>
        <v>25000000</v>
      </c>
      <c r="D187" s="11">
        <v>5000000</v>
      </c>
      <c r="E187" s="11">
        <v>5000000</v>
      </c>
      <c r="F187" s="11">
        <v>5000000</v>
      </c>
      <c r="G187" s="11">
        <v>5000000</v>
      </c>
      <c r="H187" s="11">
        <v>5000000</v>
      </c>
      <c r="I187" s="11">
        <f>C187</f>
        <v>25000000</v>
      </c>
      <c r="J187" s="11"/>
      <c r="K187" s="11"/>
      <c r="L187" s="11"/>
      <c r="M187" s="11"/>
      <c r="N187" s="27"/>
      <c r="O187" s="11">
        <f>C187</f>
        <v>25000000</v>
      </c>
      <c r="P187" s="11"/>
      <c r="Q187" s="11">
        <f>D187</f>
        <v>5000000</v>
      </c>
      <c r="R187" s="11"/>
      <c r="S187" s="11"/>
      <c r="T187" s="11">
        <f>C187-Q187</f>
        <v>20000000</v>
      </c>
    </row>
    <row r="188" spans="1:20" ht="36.75" customHeight="1" x14ac:dyDescent="0.25">
      <c r="A188" s="6">
        <v>153</v>
      </c>
      <c r="B188" s="4" t="s">
        <v>203</v>
      </c>
      <c r="C188" s="3">
        <f t="shared" si="45"/>
        <v>30000000</v>
      </c>
      <c r="D188" s="11"/>
      <c r="E188" s="11"/>
      <c r="F188" s="11"/>
      <c r="G188" s="11"/>
      <c r="H188" s="11">
        <v>30000000</v>
      </c>
      <c r="I188" s="11">
        <f>C188*35%</f>
        <v>10500000</v>
      </c>
      <c r="J188" s="11">
        <f>C188-I188</f>
        <v>19500000</v>
      </c>
      <c r="K188" s="11"/>
      <c r="L188" s="11"/>
      <c r="M188" s="11"/>
      <c r="N188" s="27"/>
      <c r="O188" s="11"/>
      <c r="P188" s="11">
        <f t="shared" si="62"/>
        <v>30000000</v>
      </c>
      <c r="Q188" s="11"/>
      <c r="R188" s="11"/>
      <c r="S188" s="11"/>
      <c r="T188" s="11">
        <f t="shared" ref="T188:T196" si="64">C188</f>
        <v>30000000</v>
      </c>
    </row>
    <row r="189" spans="1:20" ht="36.75" customHeight="1" x14ac:dyDescent="0.25">
      <c r="A189" s="6">
        <v>154</v>
      </c>
      <c r="B189" s="4" t="s">
        <v>204</v>
      </c>
      <c r="C189" s="3">
        <f t="shared" ref="C189:C211" si="65">D189+E189+F189+G189+H189</f>
        <v>30000000</v>
      </c>
      <c r="D189" s="11"/>
      <c r="E189" s="11"/>
      <c r="F189" s="11"/>
      <c r="G189" s="11">
        <v>30000000</v>
      </c>
      <c r="H189" s="11"/>
      <c r="I189" s="11">
        <f>C189*35%</f>
        <v>10500000</v>
      </c>
      <c r="J189" s="11">
        <f t="shared" ref="J189:J191" si="66">C189-I189</f>
        <v>19500000</v>
      </c>
      <c r="K189" s="11"/>
      <c r="L189" s="11"/>
      <c r="M189" s="11"/>
      <c r="N189" s="27"/>
      <c r="O189" s="11"/>
      <c r="P189" s="11">
        <f t="shared" si="62"/>
        <v>30000000</v>
      </c>
      <c r="Q189" s="11"/>
      <c r="R189" s="11"/>
      <c r="S189" s="11"/>
      <c r="T189" s="11">
        <f t="shared" si="64"/>
        <v>30000000</v>
      </c>
    </row>
    <row r="190" spans="1:20" ht="36.75" customHeight="1" x14ac:dyDescent="0.25">
      <c r="A190" s="6">
        <v>155</v>
      </c>
      <c r="B190" s="4" t="s">
        <v>205</v>
      </c>
      <c r="C190" s="3">
        <f t="shared" si="65"/>
        <v>100000000</v>
      </c>
      <c r="D190" s="11"/>
      <c r="E190" s="11"/>
      <c r="F190" s="11"/>
      <c r="G190" s="11">
        <v>100000000</v>
      </c>
      <c r="H190" s="11"/>
      <c r="I190" s="11">
        <f>C190*30%</f>
        <v>30000000</v>
      </c>
      <c r="J190" s="11">
        <f t="shared" si="66"/>
        <v>70000000</v>
      </c>
      <c r="K190" s="11"/>
      <c r="L190" s="11"/>
      <c r="M190" s="11"/>
      <c r="N190" s="27"/>
      <c r="O190" s="11"/>
      <c r="P190" s="11">
        <f t="shared" si="62"/>
        <v>100000000</v>
      </c>
      <c r="Q190" s="11"/>
      <c r="R190" s="11"/>
      <c r="S190" s="11"/>
      <c r="T190" s="11">
        <f t="shared" si="64"/>
        <v>100000000</v>
      </c>
    </row>
    <row r="191" spans="1:20" ht="36.75" customHeight="1" x14ac:dyDescent="0.25">
      <c r="A191" s="6">
        <v>156</v>
      </c>
      <c r="B191" s="4" t="s">
        <v>206</v>
      </c>
      <c r="C191" s="3">
        <f t="shared" si="65"/>
        <v>35000000</v>
      </c>
      <c r="D191" s="11"/>
      <c r="E191" s="11"/>
      <c r="F191" s="11"/>
      <c r="G191" s="11"/>
      <c r="H191" s="11">
        <v>35000000</v>
      </c>
      <c r="I191" s="11">
        <f>C191*30%</f>
        <v>10500000</v>
      </c>
      <c r="J191" s="11">
        <f t="shared" si="66"/>
        <v>24500000</v>
      </c>
      <c r="K191" s="11"/>
      <c r="L191" s="11"/>
      <c r="M191" s="11"/>
      <c r="N191" s="27"/>
      <c r="O191" s="11"/>
      <c r="P191" s="11">
        <f t="shared" si="62"/>
        <v>35000000</v>
      </c>
      <c r="Q191" s="11"/>
      <c r="R191" s="11"/>
      <c r="S191" s="11"/>
      <c r="T191" s="11">
        <f t="shared" si="64"/>
        <v>35000000</v>
      </c>
    </row>
    <row r="192" spans="1:20" ht="36.75" customHeight="1" x14ac:dyDescent="0.25">
      <c r="A192" s="6">
        <v>157</v>
      </c>
      <c r="B192" s="4" t="s">
        <v>207</v>
      </c>
      <c r="C192" s="3">
        <f>D192+E192+F192+G192+H192</f>
        <v>5000000</v>
      </c>
      <c r="D192" s="11"/>
      <c r="E192" s="11"/>
      <c r="F192" s="11"/>
      <c r="G192" s="11">
        <v>5000000</v>
      </c>
      <c r="H192" s="11"/>
      <c r="I192" s="11">
        <f>C192</f>
        <v>5000000</v>
      </c>
      <c r="J192" s="11"/>
      <c r="K192" s="11"/>
      <c r="L192" s="11"/>
      <c r="M192" s="11"/>
      <c r="N192" s="27"/>
      <c r="O192" s="11"/>
      <c r="P192" s="11">
        <f t="shared" si="62"/>
        <v>5000000</v>
      </c>
      <c r="Q192" s="11"/>
      <c r="R192" s="11"/>
      <c r="S192" s="11"/>
      <c r="T192" s="11">
        <f t="shared" si="64"/>
        <v>5000000</v>
      </c>
    </row>
    <row r="193" spans="1:20" ht="54.75" customHeight="1" x14ac:dyDescent="0.25">
      <c r="A193" s="6">
        <v>158</v>
      </c>
      <c r="B193" s="4" t="s">
        <v>221</v>
      </c>
      <c r="C193" s="3">
        <f t="shared" si="65"/>
        <v>152059900</v>
      </c>
      <c r="D193" s="11"/>
      <c r="E193" s="11"/>
      <c r="F193" s="11">
        <v>152059900</v>
      </c>
      <c r="G193" s="11"/>
      <c r="H193" s="11"/>
      <c r="I193" s="11">
        <f>C193*40%</f>
        <v>60823960</v>
      </c>
      <c r="J193" s="11">
        <f>C193-I193</f>
        <v>91235940</v>
      </c>
      <c r="K193" s="11"/>
      <c r="L193" s="11"/>
      <c r="M193" s="11"/>
      <c r="N193" s="27"/>
      <c r="O193" s="11"/>
      <c r="P193" s="11">
        <f t="shared" si="62"/>
        <v>152059900</v>
      </c>
      <c r="Q193" s="11"/>
      <c r="R193" s="11"/>
      <c r="S193" s="11"/>
      <c r="T193" s="11">
        <f t="shared" si="64"/>
        <v>152059900</v>
      </c>
    </row>
    <row r="194" spans="1:20" ht="36.75" customHeight="1" x14ac:dyDescent="0.25">
      <c r="A194" s="6">
        <v>159</v>
      </c>
      <c r="B194" s="4" t="s">
        <v>208</v>
      </c>
      <c r="C194" s="3">
        <f t="shared" si="65"/>
        <v>10000000</v>
      </c>
      <c r="D194" s="11"/>
      <c r="E194" s="11"/>
      <c r="F194" s="11">
        <v>10000000</v>
      </c>
      <c r="G194" s="11"/>
      <c r="H194" s="11"/>
      <c r="I194" s="11">
        <v>10000000</v>
      </c>
      <c r="J194" s="11"/>
      <c r="K194" s="11"/>
      <c r="L194" s="11"/>
      <c r="M194" s="11"/>
      <c r="N194" s="27"/>
      <c r="O194" s="11">
        <f>C194</f>
        <v>10000000</v>
      </c>
      <c r="P194" s="11"/>
      <c r="Q194" s="11"/>
      <c r="R194" s="11"/>
      <c r="S194" s="11"/>
      <c r="T194" s="11">
        <f t="shared" si="64"/>
        <v>10000000</v>
      </c>
    </row>
    <row r="195" spans="1:20" ht="36.75" customHeight="1" x14ac:dyDescent="0.25">
      <c r="A195" s="6">
        <v>160</v>
      </c>
      <c r="B195" s="4" t="s">
        <v>209</v>
      </c>
      <c r="C195" s="3">
        <f t="shared" si="65"/>
        <v>10000000</v>
      </c>
      <c r="D195" s="11"/>
      <c r="E195" s="11"/>
      <c r="F195" s="11">
        <v>10000000</v>
      </c>
      <c r="G195" s="11"/>
      <c r="H195" s="11"/>
      <c r="I195" s="11"/>
      <c r="J195" s="11"/>
      <c r="K195" s="11"/>
      <c r="L195" s="11"/>
      <c r="M195" s="11"/>
      <c r="N195" s="27">
        <f t="shared" si="58"/>
        <v>10000000</v>
      </c>
      <c r="O195" s="11">
        <f t="shared" ref="O195:O196" si="67">C195</f>
        <v>10000000</v>
      </c>
      <c r="P195" s="11"/>
      <c r="Q195" s="11"/>
      <c r="R195" s="11"/>
      <c r="S195" s="11"/>
      <c r="T195" s="11">
        <f t="shared" si="64"/>
        <v>10000000</v>
      </c>
    </row>
    <row r="196" spans="1:20" ht="36.75" customHeight="1" x14ac:dyDescent="0.25">
      <c r="A196" s="6">
        <v>161</v>
      </c>
      <c r="B196" s="4" t="s">
        <v>210</v>
      </c>
      <c r="C196" s="3">
        <f t="shared" si="65"/>
        <v>10000000</v>
      </c>
      <c r="D196" s="11"/>
      <c r="E196" s="11"/>
      <c r="F196" s="11">
        <v>10000000</v>
      </c>
      <c r="G196" s="11"/>
      <c r="H196" s="11"/>
      <c r="I196" s="11">
        <v>10000000</v>
      </c>
      <c r="J196" s="11"/>
      <c r="K196" s="11"/>
      <c r="L196" s="11"/>
      <c r="M196" s="11"/>
      <c r="N196" s="27"/>
      <c r="O196" s="11">
        <f t="shared" si="67"/>
        <v>10000000</v>
      </c>
      <c r="P196" s="11"/>
      <c r="Q196" s="11"/>
      <c r="R196" s="11"/>
      <c r="S196" s="11"/>
      <c r="T196" s="11">
        <f t="shared" si="64"/>
        <v>10000000</v>
      </c>
    </row>
    <row r="197" spans="1:20" ht="37.5" customHeight="1" x14ac:dyDescent="0.25">
      <c r="A197" s="33" t="s">
        <v>145</v>
      </c>
      <c r="B197" s="34"/>
      <c r="C197" s="3">
        <f>C198+C199+C200</f>
        <v>4273863470</v>
      </c>
      <c r="D197" s="3">
        <f t="shared" ref="D197:T197" si="68">D198+D199+D200</f>
        <v>611882700</v>
      </c>
      <c r="E197" s="3">
        <f t="shared" si="68"/>
        <v>917672000</v>
      </c>
      <c r="F197" s="3">
        <f t="shared" si="68"/>
        <v>1405326340</v>
      </c>
      <c r="G197" s="3">
        <f t="shared" si="68"/>
        <v>661879600</v>
      </c>
      <c r="H197" s="3">
        <f t="shared" si="68"/>
        <v>677102830</v>
      </c>
      <c r="I197" s="3">
        <f t="shared" si="68"/>
        <v>1537844005.0999999</v>
      </c>
      <c r="J197" s="3">
        <f t="shared" si="68"/>
        <v>2676019464.9000001</v>
      </c>
      <c r="K197" s="3">
        <f t="shared" si="68"/>
        <v>0</v>
      </c>
      <c r="L197" s="3">
        <f t="shared" si="68"/>
        <v>0</v>
      </c>
      <c r="M197" s="3">
        <f t="shared" si="68"/>
        <v>0</v>
      </c>
      <c r="N197" s="3">
        <f t="shared" si="58"/>
        <v>60000000</v>
      </c>
      <c r="O197" s="3">
        <f t="shared" si="68"/>
        <v>3213863470</v>
      </c>
      <c r="P197" s="3">
        <f t="shared" si="68"/>
        <v>1060000000</v>
      </c>
      <c r="Q197" s="3">
        <f t="shared" si="68"/>
        <v>3348442570</v>
      </c>
      <c r="R197" s="3">
        <f t="shared" si="68"/>
        <v>60000000</v>
      </c>
      <c r="S197" s="3">
        <f t="shared" si="68"/>
        <v>0</v>
      </c>
      <c r="T197" s="3">
        <f t="shared" si="68"/>
        <v>865420900</v>
      </c>
    </row>
    <row r="198" spans="1:20" ht="108" customHeight="1" x14ac:dyDescent="0.25">
      <c r="A198" s="6">
        <v>162</v>
      </c>
      <c r="B198" s="4" t="s">
        <v>211</v>
      </c>
      <c r="C198" s="3">
        <f t="shared" si="65"/>
        <v>3213863470</v>
      </c>
      <c r="D198" s="11">
        <v>611882700</v>
      </c>
      <c r="E198" s="11">
        <v>607672000</v>
      </c>
      <c r="F198" s="11">
        <v>655326340</v>
      </c>
      <c r="G198" s="11">
        <v>661879600</v>
      </c>
      <c r="H198" s="11">
        <v>677102830</v>
      </c>
      <c r="I198" s="11">
        <f>C198-J198</f>
        <v>1221268118.5999999</v>
      </c>
      <c r="J198" s="11">
        <f>C198*62%</f>
        <v>1992595351.4000001</v>
      </c>
      <c r="K198" s="11"/>
      <c r="L198" s="11"/>
      <c r="M198" s="11"/>
      <c r="N198" s="27"/>
      <c r="O198" s="11">
        <f>C198</f>
        <v>3213863470</v>
      </c>
      <c r="P198" s="11"/>
      <c r="Q198" s="11">
        <f>C198</f>
        <v>3213863470</v>
      </c>
      <c r="R198" s="11"/>
      <c r="S198" s="11"/>
      <c r="T198" s="11"/>
    </row>
    <row r="199" spans="1:20" ht="34.5" customHeight="1" x14ac:dyDescent="0.25">
      <c r="A199" s="6">
        <v>163</v>
      </c>
      <c r="B199" s="4" t="s">
        <v>21</v>
      </c>
      <c r="C199" s="3">
        <f t="shared" si="65"/>
        <v>1000000000</v>
      </c>
      <c r="D199" s="11"/>
      <c r="E199" s="11">
        <v>250000000</v>
      </c>
      <c r="F199" s="11">
        <v>750000000</v>
      </c>
      <c r="G199" s="11"/>
      <c r="H199" s="11"/>
      <c r="I199" s="11">
        <f>C199-J199</f>
        <v>316575886.5</v>
      </c>
      <c r="J199" s="11">
        <v>683424113.5</v>
      </c>
      <c r="K199" s="11"/>
      <c r="L199" s="11"/>
      <c r="M199" s="11"/>
      <c r="N199" s="27"/>
      <c r="O199" s="11"/>
      <c r="P199" s="11">
        <f>C199</f>
        <v>1000000000</v>
      </c>
      <c r="Q199" s="11">
        <v>134579100</v>
      </c>
      <c r="R199" s="11"/>
      <c r="S199" s="11"/>
      <c r="T199" s="11">
        <f>C199-Q199</f>
        <v>865420900</v>
      </c>
    </row>
    <row r="200" spans="1:20" ht="34.5" customHeight="1" x14ac:dyDescent="0.25">
      <c r="A200" s="16">
        <v>164</v>
      </c>
      <c r="B200" s="21" t="s">
        <v>226</v>
      </c>
      <c r="C200" s="3">
        <f t="shared" si="65"/>
        <v>60000000</v>
      </c>
      <c r="D200" s="15"/>
      <c r="E200" s="15">
        <v>60000000</v>
      </c>
      <c r="F200" s="15"/>
      <c r="G200" s="15"/>
      <c r="H200" s="15"/>
      <c r="I200" s="15"/>
      <c r="J200" s="15"/>
      <c r="K200" s="15"/>
      <c r="L200" s="15"/>
      <c r="M200" s="15"/>
      <c r="N200" s="27">
        <f t="shared" si="58"/>
        <v>60000000</v>
      </c>
      <c r="O200" s="15"/>
      <c r="P200" s="15">
        <v>60000000</v>
      </c>
      <c r="Q200" s="15"/>
      <c r="R200" s="15">
        <v>60000000</v>
      </c>
      <c r="S200" s="15"/>
      <c r="T200" s="15"/>
    </row>
    <row r="201" spans="1:20" ht="21" customHeight="1" x14ac:dyDescent="0.25">
      <c r="A201" s="33" t="s">
        <v>146</v>
      </c>
      <c r="B201" s="34"/>
      <c r="C201" s="3">
        <f>C202+C203+C204</f>
        <v>40000000</v>
      </c>
      <c r="D201" s="3">
        <f t="shared" ref="D201:T201" si="69">D202+D203+D204</f>
        <v>2000000</v>
      </c>
      <c r="E201" s="3">
        <f t="shared" si="69"/>
        <v>2000000</v>
      </c>
      <c r="F201" s="3">
        <f t="shared" si="69"/>
        <v>2000000</v>
      </c>
      <c r="G201" s="3">
        <f t="shared" si="69"/>
        <v>2000000</v>
      </c>
      <c r="H201" s="3">
        <f t="shared" si="69"/>
        <v>32000000</v>
      </c>
      <c r="I201" s="3">
        <f t="shared" si="69"/>
        <v>10000000</v>
      </c>
      <c r="J201" s="3">
        <f t="shared" si="69"/>
        <v>0</v>
      </c>
      <c r="K201" s="3">
        <f t="shared" si="69"/>
        <v>0</v>
      </c>
      <c r="L201" s="3">
        <f t="shared" si="69"/>
        <v>0</v>
      </c>
      <c r="M201" s="3">
        <f t="shared" si="69"/>
        <v>0</v>
      </c>
      <c r="N201" s="3">
        <f t="shared" si="58"/>
        <v>30000000</v>
      </c>
      <c r="O201" s="3">
        <f t="shared" si="69"/>
        <v>10000000</v>
      </c>
      <c r="P201" s="3">
        <f t="shared" si="69"/>
        <v>30000000</v>
      </c>
      <c r="Q201" s="3">
        <f t="shared" si="69"/>
        <v>2000000</v>
      </c>
      <c r="R201" s="3">
        <f t="shared" si="69"/>
        <v>0</v>
      </c>
      <c r="S201" s="3">
        <f t="shared" si="69"/>
        <v>0</v>
      </c>
      <c r="T201" s="3">
        <f t="shared" si="69"/>
        <v>38000000</v>
      </c>
    </row>
    <row r="202" spans="1:20" ht="21.75" customHeight="1" x14ac:dyDescent="0.25">
      <c r="A202" s="6">
        <v>165</v>
      </c>
      <c r="B202" s="4" t="s">
        <v>212</v>
      </c>
      <c r="C202" s="3">
        <f t="shared" si="65"/>
        <v>5000000</v>
      </c>
      <c r="D202" s="11">
        <v>1000000</v>
      </c>
      <c r="E202" s="11">
        <v>1000000</v>
      </c>
      <c r="F202" s="11">
        <v>1000000</v>
      </c>
      <c r="G202" s="11">
        <v>1000000</v>
      </c>
      <c r="H202" s="11">
        <v>1000000</v>
      </c>
      <c r="I202" s="11">
        <f>C202</f>
        <v>5000000</v>
      </c>
      <c r="J202" s="11"/>
      <c r="K202" s="11"/>
      <c r="L202" s="11"/>
      <c r="M202" s="11"/>
      <c r="N202" s="27"/>
      <c r="O202" s="11">
        <f>C202</f>
        <v>5000000</v>
      </c>
      <c r="P202" s="11"/>
      <c r="Q202" s="11">
        <f>D202</f>
        <v>1000000</v>
      </c>
      <c r="R202" s="11"/>
      <c r="S202" s="11"/>
      <c r="T202" s="11">
        <f>C202-Q202</f>
        <v>4000000</v>
      </c>
    </row>
    <row r="203" spans="1:20" ht="21.75" customHeight="1" x14ac:dyDescent="0.25">
      <c r="A203" s="6">
        <v>166</v>
      </c>
      <c r="B203" s="4" t="s">
        <v>78</v>
      </c>
      <c r="C203" s="3">
        <f t="shared" si="65"/>
        <v>30000000</v>
      </c>
      <c r="D203" s="11"/>
      <c r="E203" s="11"/>
      <c r="F203" s="11"/>
      <c r="G203" s="11"/>
      <c r="H203" s="11">
        <v>30000000</v>
      </c>
      <c r="I203" s="11"/>
      <c r="J203" s="11"/>
      <c r="K203" s="11"/>
      <c r="L203" s="11"/>
      <c r="M203" s="11"/>
      <c r="N203" s="27">
        <f t="shared" si="58"/>
        <v>30000000</v>
      </c>
      <c r="O203" s="11"/>
      <c r="P203" s="11">
        <f>C203</f>
        <v>30000000</v>
      </c>
      <c r="Q203" s="11"/>
      <c r="R203" s="11"/>
      <c r="S203" s="11"/>
      <c r="T203" s="11">
        <f>C203</f>
        <v>30000000</v>
      </c>
    </row>
    <row r="204" spans="1:20" ht="39" customHeight="1" x14ac:dyDescent="0.25">
      <c r="A204" s="6">
        <v>167</v>
      </c>
      <c r="B204" s="4" t="s">
        <v>85</v>
      </c>
      <c r="C204" s="3">
        <f t="shared" si="65"/>
        <v>5000000</v>
      </c>
      <c r="D204" s="11">
        <v>1000000</v>
      </c>
      <c r="E204" s="11">
        <v>1000000</v>
      </c>
      <c r="F204" s="11">
        <v>1000000</v>
      </c>
      <c r="G204" s="11">
        <v>1000000</v>
      </c>
      <c r="H204" s="11">
        <v>1000000</v>
      </c>
      <c r="I204" s="11">
        <f>C204</f>
        <v>5000000</v>
      </c>
      <c r="J204" s="11"/>
      <c r="K204" s="11"/>
      <c r="L204" s="11"/>
      <c r="M204" s="11"/>
      <c r="N204" s="27"/>
      <c r="O204" s="11">
        <f>C204</f>
        <v>5000000</v>
      </c>
      <c r="P204" s="11"/>
      <c r="Q204" s="11">
        <f>D204</f>
        <v>1000000</v>
      </c>
      <c r="R204" s="11"/>
      <c r="S204" s="11"/>
      <c r="T204" s="11">
        <f>C204-Q204</f>
        <v>4000000</v>
      </c>
    </row>
    <row r="205" spans="1:20" ht="41.25" customHeight="1" x14ac:dyDescent="0.25">
      <c r="A205" s="33" t="s">
        <v>147</v>
      </c>
      <c r="B205" s="34"/>
      <c r="C205" s="3">
        <f>C206+C207</f>
        <v>1143840000</v>
      </c>
      <c r="D205" s="3">
        <f t="shared" ref="D205:T205" si="70">D206+D207</f>
        <v>122656212</v>
      </c>
      <c r="E205" s="3">
        <f t="shared" si="70"/>
        <v>1018183788</v>
      </c>
      <c r="F205" s="3">
        <f t="shared" si="70"/>
        <v>1000000</v>
      </c>
      <c r="G205" s="3">
        <f t="shared" si="70"/>
        <v>1000000</v>
      </c>
      <c r="H205" s="3">
        <f t="shared" si="70"/>
        <v>1000000</v>
      </c>
      <c r="I205" s="3">
        <f t="shared" si="70"/>
        <v>5000000</v>
      </c>
      <c r="J205" s="3">
        <f t="shared" si="70"/>
        <v>0</v>
      </c>
      <c r="K205" s="3">
        <f t="shared" si="70"/>
        <v>569420000</v>
      </c>
      <c r="L205" s="3">
        <f t="shared" si="70"/>
        <v>0</v>
      </c>
      <c r="M205" s="3">
        <f t="shared" si="70"/>
        <v>0</v>
      </c>
      <c r="N205" s="3">
        <f t="shared" ref="N205:N212" si="71">C205-I205-J205-K205-L205-M205</f>
        <v>569420000</v>
      </c>
      <c r="O205" s="3">
        <f t="shared" si="70"/>
        <v>5000000</v>
      </c>
      <c r="P205" s="3">
        <f t="shared" si="70"/>
        <v>1138840000</v>
      </c>
      <c r="Q205" s="3">
        <f t="shared" si="70"/>
        <v>1139840000</v>
      </c>
      <c r="R205" s="3">
        <f t="shared" si="70"/>
        <v>0</v>
      </c>
      <c r="S205" s="3">
        <f t="shared" si="70"/>
        <v>0</v>
      </c>
      <c r="T205" s="3">
        <f t="shared" si="70"/>
        <v>4000000</v>
      </c>
    </row>
    <row r="206" spans="1:20" ht="26.25" customHeight="1" x14ac:dyDescent="0.25">
      <c r="A206" s="6">
        <v>168</v>
      </c>
      <c r="B206" s="4" t="s">
        <v>17</v>
      </c>
      <c r="C206" s="3">
        <f t="shared" si="65"/>
        <v>5000000</v>
      </c>
      <c r="D206" s="11">
        <v>1000000</v>
      </c>
      <c r="E206" s="11">
        <v>1000000</v>
      </c>
      <c r="F206" s="11">
        <v>1000000</v>
      </c>
      <c r="G206" s="11">
        <v>1000000</v>
      </c>
      <c r="H206" s="11">
        <v>1000000</v>
      </c>
      <c r="I206" s="11">
        <f>C206</f>
        <v>5000000</v>
      </c>
      <c r="J206" s="11"/>
      <c r="K206" s="11"/>
      <c r="L206" s="11"/>
      <c r="M206" s="11"/>
      <c r="N206" s="27">
        <f t="shared" si="71"/>
        <v>0</v>
      </c>
      <c r="O206" s="11">
        <f>C206</f>
        <v>5000000</v>
      </c>
      <c r="P206" s="11"/>
      <c r="Q206" s="11">
        <f>D206</f>
        <v>1000000</v>
      </c>
      <c r="R206" s="11"/>
      <c r="S206" s="11"/>
      <c r="T206" s="11">
        <f>C206-Q206</f>
        <v>4000000</v>
      </c>
    </row>
    <row r="207" spans="1:20" ht="24.75" customHeight="1" x14ac:dyDescent="0.25">
      <c r="A207" s="6">
        <v>169</v>
      </c>
      <c r="B207" s="4" t="s">
        <v>25</v>
      </c>
      <c r="C207" s="3">
        <f t="shared" si="65"/>
        <v>1138840000</v>
      </c>
      <c r="D207" s="11">
        <v>121656212</v>
      </c>
      <c r="E207" s="11">
        <v>1017183788</v>
      </c>
      <c r="F207" s="11"/>
      <c r="G207" s="11"/>
      <c r="H207" s="11"/>
      <c r="I207" s="11"/>
      <c r="J207" s="11"/>
      <c r="K207" s="11">
        <f>C207/2</f>
        <v>569420000</v>
      </c>
      <c r="L207" s="11"/>
      <c r="M207" s="11"/>
      <c r="N207" s="27">
        <f t="shared" si="71"/>
        <v>569420000</v>
      </c>
      <c r="O207" s="11"/>
      <c r="P207" s="11">
        <f>C207</f>
        <v>1138840000</v>
      </c>
      <c r="Q207" s="11">
        <f>C207</f>
        <v>1138840000</v>
      </c>
      <c r="R207" s="11"/>
      <c r="S207" s="11"/>
      <c r="T207" s="11"/>
    </row>
    <row r="208" spans="1:20" ht="60.75" customHeight="1" x14ac:dyDescent="0.25">
      <c r="A208" s="33" t="s">
        <v>148</v>
      </c>
      <c r="B208" s="34"/>
      <c r="C208" s="3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27"/>
      <c r="O208" s="11"/>
      <c r="P208" s="11"/>
      <c r="Q208" s="11"/>
      <c r="R208" s="11"/>
      <c r="S208" s="11"/>
      <c r="T208" s="11"/>
    </row>
    <row r="209" spans="1:20" ht="35.25" customHeight="1" x14ac:dyDescent="0.25">
      <c r="A209" s="6">
        <v>170</v>
      </c>
      <c r="B209" s="4" t="s">
        <v>131</v>
      </c>
      <c r="C209" s="3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27"/>
      <c r="O209" s="11"/>
      <c r="P209" s="11"/>
      <c r="Q209" s="11"/>
      <c r="R209" s="11"/>
      <c r="S209" s="11"/>
      <c r="T209" s="11"/>
    </row>
    <row r="210" spans="1:20" ht="29.25" customHeight="1" x14ac:dyDescent="0.25">
      <c r="A210" s="33" t="s">
        <v>149</v>
      </c>
      <c r="B210" s="34"/>
      <c r="C210" s="3">
        <f>C211</f>
        <v>3000000</v>
      </c>
      <c r="D210" s="3">
        <f t="shared" ref="D210:T210" si="72">D211</f>
        <v>600000</v>
      </c>
      <c r="E210" s="3">
        <f t="shared" si="72"/>
        <v>600000</v>
      </c>
      <c r="F210" s="3">
        <f t="shared" si="72"/>
        <v>600000</v>
      </c>
      <c r="G210" s="3">
        <f t="shared" si="72"/>
        <v>600000</v>
      </c>
      <c r="H210" s="3">
        <f t="shared" si="72"/>
        <v>600000</v>
      </c>
      <c r="I210" s="3">
        <f t="shared" si="72"/>
        <v>0</v>
      </c>
      <c r="J210" s="3">
        <f t="shared" si="72"/>
        <v>0</v>
      </c>
      <c r="K210" s="3">
        <f t="shared" si="72"/>
        <v>0</v>
      </c>
      <c r="L210" s="3">
        <f t="shared" si="72"/>
        <v>0</v>
      </c>
      <c r="M210" s="3">
        <f t="shared" si="72"/>
        <v>0</v>
      </c>
      <c r="N210" s="3">
        <f t="shared" si="71"/>
        <v>3000000</v>
      </c>
      <c r="O210" s="3"/>
      <c r="P210" s="3">
        <f t="shared" si="72"/>
        <v>3000000</v>
      </c>
      <c r="Q210" s="3">
        <f t="shared" si="72"/>
        <v>3000000</v>
      </c>
      <c r="R210" s="3">
        <f t="shared" si="72"/>
        <v>0</v>
      </c>
      <c r="S210" s="3">
        <f t="shared" si="72"/>
        <v>0</v>
      </c>
      <c r="T210" s="3">
        <f t="shared" si="72"/>
        <v>0</v>
      </c>
    </row>
    <row r="211" spans="1:20" ht="24.75" customHeight="1" x14ac:dyDescent="0.25">
      <c r="A211" s="6">
        <v>171</v>
      </c>
      <c r="B211" s="4" t="s">
        <v>71</v>
      </c>
      <c r="C211" s="3">
        <f t="shared" si="65"/>
        <v>3000000</v>
      </c>
      <c r="D211" s="11">
        <v>600000</v>
      </c>
      <c r="E211" s="11">
        <v>600000</v>
      </c>
      <c r="F211" s="11">
        <v>600000</v>
      </c>
      <c r="G211" s="11">
        <v>600000</v>
      </c>
      <c r="H211" s="11">
        <v>600000</v>
      </c>
      <c r="I211" s="11"/>
      <c r="J211" s="11"/>
      <c r="K211" s="11"/>
      <c r="L211" s="11"/>
      <c r="M211" s="11"/>
      <c r="N211" s="27">
        <f t="shared" si="71"/>
        <v>3000000</v>
      </c>
      <c r="O211" s="11"/>
      <c r="P211" s="11">
        <f>C211</f>
        <v>3000000</v>
      </c>
      <c r="Q211" s="11">
        <f>C211</f>
        <v>3000000</v>
      </c>
      <c r="R211" s="11"/>
      <c r="S211" s="11"/>
      <c r="T211" s="11"/>
    </row>
    <row r="212" spans="1:20" ht="31.5" customHeight="1" x14ac:dyDescent="0.25">
      <c r="A212" s="35" t="s">
        <v>132</v>
      </c>
      <c r="B212" s="36"/>
      <c r="C212" s="3">
        <f>C210+C208+C205+C201+C197+C182+C179+C177+C135+C98+C88+C84+C61+C47+C10</f>
        <v>35274187355</v>
      </c>
      <c r="D212" s="3">
        <f t="shared" ref="D212:T212" si="73">D210+D208+D205+D201+D197+D182+D179+D177+D135+D98+D88+D84+D61+D47+D10</f>
        <v>5420662702</v>
      </c>
      <c r="E212" s="3">
        <f t="shared" si="73"/>
        <v>10881916641</v>
      </c>
      <c r="F212" s="3">
        <f t="shared" si="73"/>
        <v>7603664660</v>
      </c>
      <c r="G212" s="3">
        <f t="shared" si="73"/>
        <v>6186819940</v>
      </c>
      <c r="H212" s="3">
        <f t="shared" si="73"/>
        <v>5181123412</v>
      </c>
      <c r="I212" s="3">
        <f t="shared" si="73"/>
        <v>12012887238.510002</v>
      </c>
      <c r="J212" s="3">
        <f t="shared" si="73"/>
        <v>19883218585.190002</v>
      </c>
      <c r="K212" s="3">
        <f t="shared" si="73"/>
        <v>601143200</v>
      </c>
      <c r="L212" s="3">
        <f t="shared" si="73"/>
        <v>0</v>
      </c>
      <c r="M212" s="3">
        <f t="shared" si="73"/>
        <v>0</v>
      </c>
      <c r="N212" s="3">
        <f t="shared" si="71"/>
        <v>2776938331.2999954</v>
      </c>
      <c r="O212" s="3">
        <f t="shared" si="73"/>
        <v>12964715052</v>
      </c>
      <c r="P212" s="3">
        <f t="shared" si="73"/>
        <v>22309472303</v>
      </c>
      <c r="Q212" s="3">
        <f t="shared" si="73"/>
        <v>17440892681.950001</v>
      </c>
      <c r="R212" s="3">
        <f t="shared" si="73"/>
        <v>90000000</v>
      </c>
      <c r="S212" s="3">
        <f t="shared" si="73"/>
        <v>5834683321.6499996</v>
      </c>
      <c r="T212" s="3">
        <f t="shared" si="73"/>
        <v>11258611351.400002</v>
      </c>
    </row>
    <row r="216" spans="1:20" x14ac:dyDescent="0.25">
      <c r="I216" s="29"/>
      <c r="J216" s="29"/>
      <c r="K216" s="29"/>
      <c r="L216" s="29"/>
    </row>
    <row r="217" spans="1:20" ht="17.25" x14ac:dyDescent="0.25">
      <c r="A217" s="30" t="s">
        <v>213</v>
      </c>
      <c r="B217" s="30"/>
      <c r="C217" s="30"/>
      <c r="D217" s="30"/>
      <c r="E217" s="30"/>
      <c r="F217" s="30"/>
      <c r="G217" s="9"/>
      <c r="H217" s="9"/>
      <c r="I217" s="31" t="s">
        <v>214</v>
      </c>
      <c r="J217" s="31"/>
      <c r="K217" s="31"/>
      <c r="L217" s="31"/>
    </row>
    <row r="246" spans="15:20" x14ac:dyDescent="0.25">
      <c r="O246" s="2"/>
      <c r="P246" s="2"/>
      <c r="Q246" s="12"/>
      <c r="R246" s="12"/>
      <c r="S246" s="12"/>
      <c r="T246" s="12"/>
    </row>
  </sheetData>
  <mergeCells count="42">
    <mergeCell ref="B5:N5"/>
    <mergeCell ref="B6:N6"/>
    <mergeCell ref="B7:N7"/>
    <mergeCell ref="A8:A9"/>
    <mergeCell ref="B8:B9"/>
    <mergeCell ref="C8:C9"/>
    <mergeCell ref="D8:H8"/>
    <mergeCell ref="I8:N8"/>
    <mergeCell ref="A98:B98"/>
    <mergeCell ref="O8:P8"/>
    <mergeCell ref="Q8:T8"/>
    <mergeCell ref="A10:B10"/>
    <mergeCell ref="A21:A30"/>
    <mergeCell ref="P36:P42"/>
    <mergeCell ref="Q36:Q42"/>
    <mergeCell ref="C36:C42"/>
    <mergeCell ref="D36:D42"/>
    <mergeCell ref="I36:I42"/>
    <mergeCell ref="J36:J42"/>
    <mergeCell ref="S36:S42"/>
    <mergeCell ref="A47:B47"/>
    <mergeCell ref="A61:B61"/>
    <mergeCell ref="A84:B84"/>
    <mergeCell ref="A88:B88"/>
    <mergeCell ref="A217:F217"/>
    <mergeCell ref="I217:L217"/>
    <mergeCell ref="A135:B135"/>
    <mergeCell ref="A177:B177"/>
    <mergeCell ref="A179:B179"/>
    <mergeCell ref="A182:B182"/>
    <mergeCell ref="A197:B197"/>
    <mergeCell ref="A201:B201"/>
    <mergeCell ref="A205:B205"/>
    <mergeCell ref="A208:B208"/>
    <mergeCell ref="A210:B210"/>
    <mergeCell ref="A212:B212"/>
    <mergeCell ref="I216:L216"/>
    <mergeCell ref="R1:T1"/>
    <mergeCell ref="R2:T2"/>
    <mergeCell ref="R3:T3"/>
    <mergeCell ref="R4:T4"/>
    <mergeCell ref="R5:T5"/>
  </mergeCells>
  <pageMargins left="0.27559055118110237" right="0.15748031496062992" top="0.19685039370078741" bottom="0.15748031496062992" header="0.23622047244094491" footer="0.15748031496062992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Popoxutyun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Owner</cp:lastModifiedBy>
  <cp:lastPrinted>2023-03-10T06:04:52Z</cp:lastPrinted>
  <dcterms:created xsi:type="dcterms:W3CDTF">2016-11-12T09:25:07Z</dcterms:created>
  <dcterms:modified xsi:type="dcterms:W3CDTF">2023-03-10T06:06:23Z</dcterms:modified>
</cp:coreProperties>
</file>