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9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<sst xmlns="http://schemas.openxmlformats.org/spreadsheetml/2006/main" count="487" uniqueCount="113">
  <si>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</si>
  <si>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</si>
  <si>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</si>
  <si>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</si>
  <si>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</si>
  <si>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</si>
  <si>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</si>
  <si>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</si>
  <si>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</si>
  <si>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</si>
  <si>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</si>
  <si>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</si>
  <si>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</si>
  <si>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</si>
  <si>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</si>
  <si>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</si>
  <si>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</si>
  <si>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</si>
  <si>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</si>
  <si>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</si>
  <si>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</si>
  <si>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</si>
  <si>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</si>
  <si>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4.2</t>
  </si>
  <si>
    <t>5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</si>
  <si>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</si>
  <si>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</si>
  <si>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</si>
  <si>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</si>
  <si>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</si>
  <si>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</si>
  <si>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</si>
  <si>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</si>
  <si>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</si>
  <si>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</si>
  <si>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</si>
  <si>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</si>
  <si>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</si>
  <si>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</si>
  <si>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</si>
  <si>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</si>
  <si>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</si>
  <si>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</si>
  <si>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</si>
  <si>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</si>
  <si>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</si>
  <si>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</si>
  <si>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</si>
  <si>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</si>
  <si>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</si>
  <si>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</si>
  <si>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</si>
  <si>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</si>
  <si>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</si>
  <si>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</si>
  <si>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4.3</t>
  </si>
  <si>
    <t>Դաստիարակի օգնական`</t>
  </si>
  <si>
    <t>6.2</t>
  </si>
  <si>
    <t>Բուժքույր`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</si>
  <si>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</si>
  <si>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</si>
  <si>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</si>
  <si>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</si>
  <si>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</si>
  <si>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</si>
  <si>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</si>
  <si>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</si>
  <si>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</si>
  <si>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</si>
  <si>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</si>
  <si>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</si>
  <si>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</si>
  <si>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</si>
  <si>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</si>
  <si>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</si>
  <si>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</si>
  <si>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</si>
  <si>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</si>
  <si>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</si>
  <si>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</si>
  <si>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13.1</t>
  </si>
  <si>
    <t>13.2</t>
  </si>
  <si>
    <t>Երաժշտության դաստիարակ               2-րդ կարգ</t>
  </si>
  <si>
    <t>Երաժշտության դաստաիարակ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</si>
  <si>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</si>
  <si>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</si>
  <si>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</si>
  <si>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</si>
  <si>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</si>
  <si>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</si>
  <si>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</si>
  <si>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</si>
  <si>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</si>
  <si>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</si>
  <si>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</si>
  <si>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</si>
  <si>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 xml:space="preserve">2020թ. դեկտեմբերի     -ի թիվ     -Ա որոշման </t>
  </si>
  <si>
    <t xml:space="preserve">2020թ. դեկտեմբերի       -ի թիվ         -Ա որոշման </t>
  </si>
  <si>
    <t xml:space="preserve">2020թ. դեկտեմբերի      -ի թիվ      -Ա որոշման </t>
  </si>
  <si>
    <t xml:space="preserve">2020թ. դեկտեմբերի       -ի թիվ       -Ա որոշման </t>
  </si>
  <si>
    <t xml:space="preserve">2020թ. դեկտեմբերի       -ի թիվ     -Ա որոշման </t>
  </si>
  <si>
    <t xml:space="preserve">2020թ. դեկտեմբերի      -ի թիվ     -Ա որոշման </t>
  </si>
  <si>
    <t>Երաժշտության դաստիարակ 2- կարգ</t>
  </si>
  <si>
    <t xml:space="preserve">2020թ. դեկտեմբերի        -ի թիվ      -Ա որոշման </t>
  </si>
  <si>
    <t xml:space="preserve">2020թ. դեկտեմբերի        -ի թիվ       -Ա որոշման </t>
  </si>
  <si>
    <t xml:space="preserve">2020թ. դեկտեմբերի     -ի թիվ      -Ա որոշման </t>
  </si>
  <si>
    <t xml:space="preserve">2020թ. դեկտեմբերի     -ի թիվ       -Ա որոշման </t>
  </si>
  <si>
    <t xml:space="preserve">2020թ. դեկտեմբերի     -ի թիվ          -Ա որոշման </t>
  </si>
  <si>
    <t xml:space="preserve">2020թ. դեկտեմբերի       -ի թիվ      -Ա որոշման </t>
  </si>
  <si>
    <t xml:space="preserve">2020թ. դեկտեմբերի 10-ի թիվ 117-Ա որոշման </t>
  </si>
  <si>
    <t xml:space="preserve">2020թ. դեկտեմբերի      -ի թիվ        -Ա որոշման </t>
  </si>
  <si>
    <t>ԸՆԴԱՄԵՆԸ</t>
  </si>
  <si>
    <t>ԸՒՆԴԱՄԵՆԸ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</si>
</sst>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27" sqref="A27:B27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33" t="s">
        <v>42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97</v>
      </c>
      <c r="D3" s="33"/>
      <c r="E3" s="33"/>
      <c r="F3" s="33"/>
      <c r="G3" s="33"/>
    </row>
    <row r="4" spans="1:7" ht="48" customHeight="1">
      <c r="A4" s="33" t="s">
        <v>0</v>
      </c>
      <c r="B4" s="33"/>
      <c r="C4" s="33"/>
      <c r="D4" s="33"/>
      <c r="E4" s="33"/>
      <c r="F4" s="33"/>
      <c r="G4" s="33"/>
    </row>
    <row r="5" spans="1:3" ht="15" customHeight="1">
      <c r="A5" s="3">
        <v>1</v>
      </c>
      <c r="B5" s="6" t="s">
        <v>36</v>
      </c>
      <c r="C5" s="6"/>
    </row>
    <row r="6" spans="1:4" ht="15" customHeight="1">
      <c r="A6" s="3">
        <v>2</v>
      </c>
      <c r="B6" s="36" t="s">
        <v>2</v>
      </c>
      <c r="C6" s="36"/>
      <c r="D6" s="36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15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1.55</v>
      </c>
      <c r="D12" s="5" t="e">
        <f>D14+D15+#REF!</f>
        <v>#REF!</v>
      </c>
      <c r="E12" s="5" t="e">
        <f>E14+E15+#REF!</f>
        <v>#REF!</v>
      </c>
      <c r="F12" s="12">
        <v>114207</v>
      </c>
      <c r="G12" s="18">
        <f t="shared" si="1"/>
        <v>177020.85</v>
      </c>
    </row>
    <row r="13" spans="1:7" ht="33.75" customHeight="1">
      <c r="A13" s="5">
        <v>5</v>
      </c>
      <c r="B13" s="2" t="s">
        <v>77</v>
      </c>
      <c r="C13" s="5">
        <v>1.5</v>
      </c>
      <c r="D13" s="5">
        <v>72000</v>
      </c>
      <c r="E13" s="5">
        <f>C13*D13</f>
        <v>108000</v>
      </c>
      <c r="F13" s="12">
        <v>106000</v>
      </c>
      <c r="G13" s="12">
        <f t="shared" si="1"/>
        <v>159000</v>
      </c>
    </row>
    <row r="14" spans="1:7" ht="16.5" customHeight="1">
      <c r="A14" s="5">
        <v>6</v>
      </c>
      <c r="B14" s="2" t="s">
        <v>76</v>
      </c>
      <c r="C14" s="5">
        <v>6.2</v>
      </c>
      <c r="D14" s="5">
        <v>84000</v>
      </c>
      <c r="E14" s="5">
        <f t="shared" si="0"/>
        <v>520800</v>
      </c>
      <c r="F14" s="12">
        <v>108768</v>
      </c>
      <c r="G14" s="15">
        <f t="shared" si="1"/>
        <v>674361.6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80000</v>
      </c>
      <c r="E15" s="5">
        <f t="shared" si="0"/>
        <v>124000</v>
      </c>
      <c r="F15" s="12">
        <v>103330</v>
      </c>
      <c r="G15" s="15">
        <f t="shared" si="1"/>
        <v>160161.5</v>
      </c>
    </row>
    <row r="16" spans="1:7" ht="16.5" customHeight="1">
      <c r="A16" s="5">
        <v>7.1</v>
      </c>
      <c r="B16" s="2" t="s">
        <v>56</v>
      </c>
      <c r="C16" s="11">
        <f>C17+C18</f>
        <v>6</v>
      </c>
      <c r="D16" s="5"/>
      <c r="E16" s="5"/>
      <c r="F16" s="12"/>
      <c r="G16" s="13">
        <f>G17+G18</f>
        <v>538809</v>
      </c>
    </row>
    <row r="17" spans="1:7" ht="16.5" customHeight="1">
      <c r="A17" s="5">
        <v>7.2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>C17*F17</f>
        <v>264954</v>
      </c>
    </row>
    <row r="18" spans="1:7" ht="16.5" customHeight="1">
      <c r="A18" s="5">
        <v>8</v>
      </c>
      <c r="B18" s="2" t="s">
        <v>9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>C18*F18</f>
        <v>273855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aca="true" t="shared" si="2" ref="G19:G26">F19*C19</f>
        <v>88318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2"/>
        <v>88318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2"/>
        <v>91285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2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2"/>
        <v>88318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2"/>
        <v>91285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2"/>
        <v>91285</v>
      </c>
    </row>
    <row r="26" spans="1:7" ht="33.75" customHeight="1">
      <c r="A26" s="5">
        <v>16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91285</v>
      </c>
      <c r="G26" s="12">
        <f t="shared" si="2"/>
        <v>91285</v>
      </c>
    </row>
    <row r="27" spans="1:7" ht="23.25" customHeight="1">
      <c r="A27" s="34" t="s">
        <v>111</v>
      </c>
      <c r="B27" s="35"/>
      <c r="C27" s="4">
        <f>C9+C10+C11+C12+C13+C14+C15+C16+C19+C20+C21+C22+C23+C24+C25+C26</f>
        <v>27.8</v>
      </c>
      <c r="D27" s="4" t="e">
        <f>D9+D10+D11+D12+D13+D16+D19+D20+D21+D22+D23+D24+D25+D26</f>
        <v>#REF!</v>
      </c>
      <c r="E27" s="4" t="e">
        <f>E9+E10+E11+E12+E13+E16+E19+E20+E21+E22+E23+E24+E25+E26</f>
        <v>#REF!</v>
      </c>
      <c r="F27" s="14"/>
      <c r="G27" s="22">
        <f>G9+G10+G11+G12+G13+G14+G15+G16+G19+G20+G21+G22+G23+G24+G25+G26</f>
        <v>2787249.95</v>
      </c>
    </row>
    <row r="31" spans="1:6" ht="24.7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31:F31"/>
    <mergeCell ref="C3:G3"/>
    <mergeCell ref="A4:G4"/>
    <mergeCell ref="A27:B27"/>
    <mergeCell ref="B6:D6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</cols>
  <sheetData>
    <row r="1" spans="3:7" ht="14.25">
      <c r="C1" s="33" t="s">
        <v>63</v>
      </c>
      <c r="D1" s="33"/>
      <c r="E1" s="33"/>
      <c r="F1" s="33"/>
      <c r="G1" s="33"/>
    </row>
    <row r="2" spans="3:7" ht="14.25">
      <c r="C2" s="33" t="s">
        <v>61</v>
      </c>
      <c r="D2" s="33"/>
      <c r="E2" s="33"/>
      <c r="F2" s="33"/>
      <c r="G2" s="33"/>
    </row>
    <row r="3" spans="3:7" ht="14.25" customHeight="1">
      <c r="C3" s="33" t="s">
        <v>107</v>
      </c>
      <c r="D3" s="33"/>
      <c r="E3" s="33"/>
      <c r="F3" s="33"/>
      <c r="G3" s="33"/>
    </row>
    <row r="5" spans="1:7" ht="14.25">
      <c r="A5" s="33" t="s">
        <v>64</v>
      </c>
      <c r="B5" s="33"/>
      <c r="C5" s="33"/>
      <c r="D5" s="33"/>
      <c r="E5" s="33"/>
      <c r="F5" s="33"/>
      <c r="G5" s="33"/>
    </row>
    <row r="6" spans="1:3" ht="14.25">
      <c r="A6" s="3">
        <v>1</v>
      </c>
      <c r="B6" s="6" t="s">
        <v>65</v>
      </c>
      <c r="C6" s="6"/>
    </row>
    <row r="7" spans="1:6" ht="14.25">
      <c r="A7" s="3">
        <v>2</v>
      </c>
      <c r="B7" s="36" t="s">
        <v>2</v>
      </c>
      <c r="C7" s="36"/>
      <c r="D7" s="36"/>
      <c r="E7" s="36"/>
      <c r="F7" s="36"/>
    </row>
    <row r="9" spans="1:7" ht="28.5">
      <c r="A9" s="9" t="s">
        <v>3</v>
      </c>
      <c r="B9" s="9" t="s">
        <v>4</v>
      </c>
      <c r="C9" s="9" t="s">
        <v>5</v>
      </c>
      <c r="D9" s="8" t="s">
        <v>41</v>
      </c>
      <c r="E9" s="4" t="s">
        <v>54</v>
      </c>
      <c r="F9" s="10" t="s">
        <v>41</v>
      </c>
      <c r="G9" s="4" t="s">
        <v>54</v>
      </c>
    </row>
    <row r="10" spans="1:7" ht="13.5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12">
        <v>120000</v>
      </c>
      <c r="G10" s="12">
        <f>F10*C10</f>
        <v>120000</v>
      </c>
    </row>
    <row r="11" spans="1:7" ht="13.5">
      <c r="A11" s="5">
        <v>2</v>
      </c>
      <c r="B11" s="2" t="s">
        <v>75</v>
      </c>
      <c r="C11" s="5">
        <v>0.775</v>
      </c>
      <c r="D11" s="5" t="e">
        <f>D12+D13+#REF!</f>
        <v>#REF!</v>
      </c>
      <c r="E11" s="5" t="e">
        <f>E12+E13+#REF!</f>
        <v>#REF!</v>
      </c>
      <c r="F11" s="12">
        <v>114207</v>
      </c>
      <c r="G11" s="20">
        <f aca="true" t="shared" si="0" ref="G11:G19">F11*C11</f>
        <v>88510.425</v>
      </c>
    </row>
    <row r="12" spans="1:7" ht="13.5">
      <c r="A12" s="5">
        <v>3</v>
      </c>
      <c r="B12" s="2" t="s">
        <v>87</v>
      </c>
      <c r="C12" s="5">
        <v>0.25</v>
      </c>
      <c r="D12" s="5">
        <v>84000</v>
      </c>
      <c r="E12" s="5"/>
      <c r="F12" s="12">
        <v>91285</v>
      </c>
      <c r="G12" s="18">
        <f t="shared" si="0"/>
        <v>22821.25</v>
      </c>
    </row>
    <row r="13" spans="1:7" ht="13.5">
      <c r="A13" s="5">
        <v>4</v>
      </c>
      <c r="B13" s="2" t="s">
        <v>8</v>
      </c>
      <c r="C13" s="5">
        <v>0.775</v>
      </c>
      <c r="D13" s="5">
        <v>80000</v>
      </c>
      <c r="E13" s="5"/>
      <c r="F13" s="12">
        <v>103330</v>
      </c>
      <c r="G13" s="18">
        <f t="shared" si="0"/>
        <v>80080.75</v>
      </c>
    </row>
    <row r="14" spans="1:7" ht="13.5">
      <c r="A14" s="5">
        <v>5</v>
      </c>
      <c r="B14" s="2" t="s">
        <v>9</v>
      </c>
      <c r="C14" s="5">
        <v>1</v>
      </c>
      <c r="D14" s="5">
        <v>71000</v>
      </c>
      <c r="E14" s="5">
        <f>D14*C14</f>
        <v>71000</v>
      </c>
      <c r="F14" s="12">
        <v>91285</v>
      </c>
      <c r="G14" s="18">
        <f t="shared" si="0"/>
        <v>91285</v>
      </c>
    </row>
    <row r="15" spans="1:7" ht="13.5">
      <c r="A15" s="5">
        <v>6</v>
      </c>
      <c r="B15" s="2" t="s">
        <v>10</v>
      </c>
      <c r="C15" s="5">
        <v>0.5</v>
      </c>
      <c r="D15" s="5">
        <v>71000</v>
      </c>
      <c r="E15" s="5">
        <f>D15*C15</f>
        <v>35500</v>
      </c>
      <c r="F15" s="12">
        <v>91285</v>
      </c>
      <c r="G15" s="12">
        <f t="shared" si="0"/>
        <v>45642.5</v>
      </c>
    </row>
    <row r="16" spans="1:7" ht="13.5">
      <c r="A16" s="5">
        <v>7</v>
      </c>
      <c r="B16" s="2" t="s">
        <v>11</v>
      </c>
      <c r="C16" s="5">
        <v>1</v>
      </c>
      <c r="D16" s="5">
        <v>66200</v>
      </c>
      <c r="E16" s="5">
        <f>D16*C16</f>
        <v>66200</v>
      </c>
      <c r="F16" s="12">
        <v>91285</v>
      </c>
      <c r="G16" s="12">
        <f t="shared" si="0"/>
        <v>91285</v>
      </c>
    </row>
    <row r="17" spans="1:7" ht="13.5">
      <c r="A17" s="5">
        <v>8</v>
      </c>
      <c r="B17" s="2" t="s">
        <v>14</v>
      </c>
      <c r="C17" s="5">
        <v>1</v>
      </c>
      <c r="D17" s="5">
        <v>71000</v>
      </c>
      <c r="E17" s="5">
        <f>D17*C17</f>
        <v>71000</v>
      </c>
      <c r="F17" s="12">
        <v>91285</v>
      </c>
      <c r="G17" s="12">
        <f t="shared" si="0"/>
        <v>91285</v>
      </c>
    </row>
    <row r="18" spans="1:7" ht="27">
      <c r="A18" s="5">
        <v>9</v>
      </c>
      <c r="B18" s="2" t="s">
        <v>18</v>
      </c>
      <c r="C18" s="5">
        <v>0.5</v>
      </c>
      <c r="D18" s="5"/>
      <c r="E18" s="5"/>
      <c r="F18" s="12">
        <v>91285</v>
      </c>
      <c r="G18" s="12">
        <f t="shared" si="0"/>
        <v>45642.5</v>
      </c>
    </row>
    <row r="19" spans="1:7" ht="13.5">
      <c r="A19" s="5">
        <v>10</v>
      </c>
      <c r="B19" s="2" t="s">
        <v>16</v>
      </c>
      <c r="C19" s="5">
        <v>1</v>
      </c>
      <c r="D19" s="5">
        <v>71000</v>
      </c>
      <c r="E19" s="5">
        <f>D19*C19</f>
        <v>71000</v>
      </c>
      <c r="F19" s="12">
        <v>91285</v>
      </c>
      <c r="G19" s="12">
        <f t="shared" si="0"/>
        <v>91285</v>
      </c>
    </row>
    <row r="20" spans="1:7" ht="14.25">
      <c r="A20" s="34" t="s">
        <v>111</v>
      </c>
      <c r="B20" s="35"/>
      <c r="C20" s="4">
        <f>SUM(C10:C19)</f>
        <v>7.8</v>
      </c>
      <c r="D20" s="4" t="e">
        <f>SUM(D10:D19)</f>
        <v>#REF!</v>
      </c>
      <c r="E20" s="4" t="e">
        <f>SUM(E10:E19)</f>
        <v>#REF!</v>
      </c>
      <c r="F20" s="4"/>
      <c r="G20" s="24">
        <f>SUM(G10:G19)</f>
        <v>767837.425</v>
      </c>
    </row>
    <row r="25" spans="1:6" ht="14.25">
      <c r="A25" s="33" t="s">
        <v>59</v>
      </c>
      <c r="B25" s="33"/>
      <c r="C25" s="32" t="s">
        <v>60</v>
      </c>
      <c r="D25" s="32"/>
      <c r="E25" s="32"/>
      <c r="F25" s="32"/>
    </row>
  </sheetData>
  <sheetProtection/>
  <mergeCells count="8">
    <mergeCell ref="A25:B25"/>
    <mergeCell ref="C25:F25"/>
    <mergeCell ref="C1:G1"/>
    <mergeCell ref="C2:G2"/>
    <mergeCell ref="C3:G3"/>
    <mergeCell ref="A5:G5"/>
    <mergeCell ref="B7:F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33" t="s">
        <v>51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108</v>
      </c>
      <c r="D3" s="33"/>
      <c r="E3" s="33"/>
      <c r="F3" s="33"/>
      <c r="G3" s="33"/>
    </row>
    <row r="4" spans="1:7" ht="48" customHeight="1">
      <c r="A4" s="33" t="s">
        <v>91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5.7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 hidden="1">
      <c r="A12" s="5"/>
      <c r="B12" s="2"/>
      <c r="C12" s="5"/>
      <c r="D12" s="5"/>
      <c r="E12" s="5"/>
      <c r="F12" s="12"/>
      <c r="G12" s="12"/>
    </row>
    <row r="13" spans="1:7" ht="27.75" customHeight="1">
      <c r="A13" s="5">
        <v>5</v>
      </c>
      <c r="B13" s="2" t="s">
        <v>78</v>
      </c>
      <c r="C13" s="5">
        <v>1.25</v>
      </c>
      <c r="D13" s="5">
        <v>84000</v>
      </c>
      <c r="E13" s="5"/>
      <c r="F13" s="12">
        <v>99400</v>
      </c>
      <c r="G13" s="12">
        <f t="shared" si="1"/>
        <v>124250</v>
      </c>
    </row>
    <row r="14" spans="1:7" ht="27.75" customHeight="1">
      <c r="A14" s="5"/>
      <c r="B14" s="2" t="s">
        <v>75</v>
      </c>
      <c r="C14" s="5">
        <v>0.775</v>
      </c>
      <c r="D14" s="5"/>
      <c r="E14" s="5"/>
      <c r="F14" s="12">
        <v>114207</v>
      </c>
      <c r="G14" s="12">
        <f t="shared" si="1"/>
        <v>88510.425</v>
      </c>
    </row>
    <row r="15" spans="1:7" ht="16.5" customHeight="1">
      <c r="A15" s="5"/>
      <c r="B15" s="2" t="s">
        <v>76</v>
      </c>
      <c r="C15" s="5">
        <v>5.425</v>
      </c>
      <c r="D15" s="5">
        <v>80000</v>
      </c>
      <c r="E15" s="5"/>
      <c r="F15" s="12">
        <v>108768</v>
      </c>
      <c r="G15" s="15">
        <f t="shared" si="1"/>
        <v>590066.4</v>
      </c>
    </row>
    <row r="16" spans="1:7" ht="16.5" customHeight="1">
      <c r="A16" s="5"/>
      <c r="B16" s="2" t="s">
        <v>8</v>
      </c>
      <c r="C16" s="5">
        <v>1.55</v>
      </c>
      <c r="D16" s="5">
        <v>76000</v>
      </c>
      <c r="E16" s="5"/>
      <c r="F16" s="12">
        <v>103330</v>
      </c>
      <c r="G16" s="18">
        <f t="shared" si="1"/>
        <v>160161.5</v>
      </c>
    </row>
    <row r="17" spans="1:7" ht="16.5" customHeight="1">
      <c r="A17" s="5"/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/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91285</v>
      </c>
      <c r="G18" s="12">
        <f t="shared" si="1"/>
        <v>182570</v>
      </c>
    </row>
    <row r="19" spans="1:7" ht="16.5" customHeight="1">
      <c r="A19" s="5"/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/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/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/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/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/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91285</v>
      </c>
      <c r="G24" s="12">
        <f t="shared" si="1"/>
        <v>91285</v>
      </c>
    </row>
    <row r="25" spans="1:7" ht="42" customHeight="1">
      <c r="A25" s="5"/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23.25" customHeight="1">
      <c r="A26" s="34" t="s">
        <v>111</v>
      </c>
      <c r="B26" s="35"/>
      <c r="C26" s="4">
        <f>SUM(C9:C25)</f>
        <v>24</v>
      </c>
      <c r="D26" s="4" t="e">
        <f>D9+D10+D11+D12+D13+D15+D16+#REF!+D19+D20+D21+D22+D23+D24+D25</f>
        <v>#REF!</v>
      </c>
      <c r="E26" s="4" t="e">
        <f>E9+E10+E11+E12+E13+E15+E16+#REF!+E19+E20+E21+E22+E23+E24+E25</f>
        <v>#REF!</v>
      </c>
      <c r="F26" s="14"/>
      <c r="G26" s="22">
        <v>2397124.33</v>
      </c>
    </row>
    <row r="32" spans="1:6" ht="14.25" customHeight="1">
      <c r="A32" s="33" t="s">
        <v>59</v>
      </c>
      <c r="B32" s="33"/>
      <c r="C32" s="32" t="s">
        <v>60</v>
      </c>
      <c r="D32" s="32"/>
      <c r="E32" s="32"/>
      <c r="F32" s="32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G22" sqref="G22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33" t="s">
        <v>52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96</v>
      </c>
      <c r="D3" s="33"/>
      <c r="E3" s="33"/>
      <c r="F3" s="33"/>
      <c r="G3" s="33"/>
    </row>
    <row r="4" spans="1:7" ht="48" customHeight="1">
      <c r="A4" s="33" t="s">
        <v>90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0</v>
      </c>
      <c r="F12" s="12">
        <v>114207</v>
      </c>
      <c r="G12" s="20">
        <f t="shared" si="1"/>
        <v>88510.425</v>
      </c>
    </row>
    <row r="13" spans="1:7" ht="16.5" customHeight="1">
      <c r="A13" s="5">
        <v>5</v>
      </c>
      <c r="B13" s="2" t="s">
        <v>76</v>
      </c>
      <c r="C13" s="5">
        <v>4.65</v>
      </c>
      <c r="D13" s="5">
        <v>84000</v>
      </c>
      <c r="E13" s="5"/>
      <c r="F13" s="12">
        <v>108768</v>
      </c>
      <c r="G13" s="15">
        <f t="shared" si="1"/>
        <v>505771.2</v>
      </c>
    </row>
    <row r="14" spans="1:7" ht="29.25" customHeight="1">
      <c r="A14" s="5">
        <v>6</v>
      </c>
      <c r="B14" s="2" t="s">
        <v>78</v>
      </c>
      <c r="C14" s="5">
        <v>1.25</v>
      </c>
      <c r="D14" s="5">
        <v>80000</v>
      </c>
      <c r="E14" s="5"/>
      <c r="F14" s="12">
        <v>99400</v>
      </c>
      <c r="G14" s="12">
        <f t="shared" si="1"/>
        <v>124250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103330</v>
      </c>
      <c r="G15" s="18">
        <f t="shared" si="1"/>
        <v>240242.25000000003</v>
      </c>
    </row>
    <row r="16" spans="1:7" ht="16.5" customHeight="1">
      <c r="A16" s="5">
        <v>8.1</v>
      </c>
      <c r="B16" s="2" t="s">
        <v>9</v>
      </c>
      <c r="C16" s="5">
        <v>1</v>
      </c>
      <c r="D16" s="5">
        <v>66200</v>
      </c>
      <c r="E16" s="5">
        <f t="shared" si="0"/>
        <v>66200</v>
      </c>
      <c r="F16" s="12">
        <v>88318</v>
      </c>
      <c r="G16" s="12">
        <f t="shared" si="1"/>
        <v>88318</v>
      </c>
    </row>
    <row r="17" spans="1:7" ht="16.5" customHeight="1">
      <c r="A17" s="5">
        <v>8.2</v>
      </c>
      <c r="B17" s="2" t="s">
        <v>9</v>
      </c>
      <c r="C17" s="5">
        <v>4</v>
      </c>
      <c r="D17" s="5">
        <v>71000</v>
      </c>
      <c r="E17" s="5">
        <f t="shared" si="0"/>
        <v>284000</v>
      </c>
      <c r="F17" s="12">
        <v>91285</v>
      </c>
      <c r="G17" s="12">
        <f t="shared" si="1"/>
        <v>365140</v>
      </c>
    </row>
    <row r="18" spans="1:7" ht="16.5" customHeight="1">
      <c r="A18" s="5">
        <v>9</v>
      </c>
      <c r="B18" s="2" t="s">
        <v>10</v>
      </c>
      <c r="C18" s="5">
        <v>1</v>
      </c>
      <c r="D18" s="5">
        <v>66200</v>
      </c>
      <c r="E18" s="5">
        <f t="shared" si="0"/>
        <v>66200</v>
      </c>
      <c r="F18" s="12">
        <v>88318</v>
      </c>
      <c r="G18" s="12">
        <f t="shared" si="1"/>
        <v>88318</v>
      </c>
    </row>
    <row r="19" spans="1:7" ht="16.5" customHeight="1">
      <c r="A19" s="5">
        <v>10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11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12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91285</v>
      </c>
      <c r="G21" s="12">
        <f t="shared" si="1"/>
        <v>91285</v>
      </c>
    </row>
    <row r="22" spans="1:7" ht="16.5" customHeight="1">
      <c r="A22" s="5">
        <v>13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14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>
        <v>15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42.75" customHeight="1">
      <c r="A25" s="5">
        <v>14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23.25" customHeight="1">
      <c r="A26" s="34" t="s">
        <v>17</v>
      </c>
      <c r="B26" s="35"/>
      <c r="C26" s="4">
        <f>SUM(C9:C25)</f>
        <v>25</v>
      </c>
      <c r="D26" s="4" t="e">
        <f>D9+D10+D11+D12+D13+D14+D15+#REF!+D18+D19+D20+D21+D22+D23+D24+D25</f>
        <v>#REF!</v>
      </c>
      <c r="E26" s="4" t="e">
        <f>E9+E10+E11+E12+E13+E14+E15+#REF!+E18+E19+E20+E21+E22+E23+E24+E25</f>
        <v>#REF!</v>
      </c>
      <c r="F26" s="14"/>
      <c r="G26" s="19">
        <f>SUM(G9:G25)</f>
        <v>2493095.875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C3:G3"/>
    <mergeCell ref="A4:G4"/>
    <mergeCell ref="B6:F6"/>
    <mergeCell ref="A26:B26"/>
    <mergeCell ref="C1:G1"/>
    <mergeCell ref="C2:G2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66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101</v>
      </c>
      <c r="D3" s="33"/>
      <c r="E3" s="33"/>
    </row>
    <row r="5" spans="1:5" ht="14.25">
      <c r="A5" s="33" t="s">
        <v>67</v>
      </c>
      <c r="B5" s="33"/>
      <c r="C5" s="33"/>
      <c r="D5" s="33"/>
      <c r="E5" s="33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76</v>
      </c>
      <c r="C11" s="5">
        <v>1.12</v>
      </c>
      <c r="D11" s="12">
        <v>108768</v>
      </c>
      <c r="E11" s="18">
        <f>D11*C11</f>
        <v>121820.16000000002</v>
      </c>
    </row>
    <row r="12" spans="1:5" ht="13.5">
      <c r="A12" s="5">
        <v>3</v>
      </c>
      <c r="B12" s="2" t="s">
        <v>9</v>
      </c>
      <c r="C12" s="5">
        <v>1</v>
      </c>
      <c r="D12" s="12">
        <v>88318</v>
      </c>
      <c r="E12" s="12">
        <f>D12*C12</f>
        <v>88318</v>
      </c>
    </row>
    <row r="13" spans="1:5" ht="13.5">
      <c r="A13" s="5">
        <v>4</v>
      </c>
      <c r="B13" s="2" t="s">
        <v>11</v>
      </c>
      <c r="C13" s="5">
        <v>1</v>
      </c>
      <c r="D13" s="12">
        <v>88318</v>
      </c>
      <c r="E13" s="12">
        <f>D13*C13</f>
        <v>88318</v>
      </c>
    </row>
    <row r="14" spans="1:5" ht="13.5">
      <c r="A14" s="5">
        <v>5</v>
      </c>
      <c r="B14" s="2" t="s">
        <v>68</v>
      </c>
      <c r="C14" s="5">
        <v>1</v>
      </c>
      <c r="D14" s="12">
        <v>91285</v>
      </c>
      <c r="E14" s="12">
        <f>D14*C14</f>
        <v>91285</v>
      </c>
    </row>
    <row r="15" spans="1:5" ht="14.25">
      <c r="A15" s="34" t="s">
        <v>111</v>
      </c>
      <c r="B15" s="35"/>
      <c r="C15" s="4">
        <f>C10+C11+C12+C13+C14</f>
        <v>5.12</v>
      </c>
      <c r="D15" s="14"/>
      <c r="E15" s="22">
        <f>E10+E11+E12+E13+E14</f>
        <v>509741.16000000003</v>
      </c>
    </row>
    <row r="19" spans="1:4" ht="14.25">
      <c r="A19" s="33" t="s">
        <v>59</v>
      </c>
      <c r="B19" s="33"/>
      <c r="C19" s="32" t="s">
        <v>60</v>
      </c>
      <c r="D19" s="32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69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96</v>
      </c>
      <c r="D3" s="33"/>
      <c r="E3" s="33"/>
    </row>
    <row r="5" spans="1:5" ht="14.25">
      <c r="A5" s="33" t="s">
        <v>70</v>
      </c>
      <c r="B5" s="33"/>
      <c r="C5" s="33"/>
      <c r="D5" s="33"/>
      <c r="E5" s="33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</v>
      </c>
      <c r="C11" s="5">
        <v>1.12</v>
      </c>
      <c r="D11" s="12">
        <v>103330</v>
      </c>
      <c r="E11" s="15">
        <f>D11*C11</f>
        <v>115729.6</v>
      </c>
    </row>
    <row r="12" spans="1:5" ht="13.5">
      <c r="A12" s="5">
        <v>3</v>
      </c>
      <c r="B12" s="2" t="s">
        <v>9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11</v>
      </c>
      <c r="C13" s="5">
        <v>1</v>
      </c>
      <c r="D13" s="12">
        <v>88318</v>
      </c>
      <c r="E13" s="12">
        <f>D13*C13</f>
        <v>88318</v>
      </c>
    </row>
    <row r="14" spans="1:5" ht="14.25">
      <c r="A14" s="34" t="s">
        <v>111</v>
      </c>
      <c r="B14" s="35"/>
      <c r="C14" s="4">
        <f>SUM(C10:C13)</f>
        <v>4.12</v>
      </c>
      <c r="D14" s="14"/>
      <c r="E14" s="16">
        <f>SUM(E10:E13)</f>
        <v>415332.6</v>
      </c>
    </row>
    <row r="18" spans="1:4" ht="14.25">
      <c r="A18" s="33" t="s">
        <v>59</v>
      </c>
      <c r="B18" s="33"/>
      <c r="C18" s="32" t="s">
        <v>60</v>
      </c>
      <c r="D18" s="32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71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109</v>
      </c>
      <c r="D3" s="33"/>
      <c r="E3" s="33"/>
    </row>
    <row r="5" spans="1:5" ht="14.25">
      <c r="A5" s="33" t="s">
        <v>89</v>
      </c>
      <c r="B5" s="33"/>
      <c r="C5" s="33"/>
      <c r="D5" s="33"/>
      <c r="E5" s="33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76</v>
      </c>
      <c r="C11" s="5">
        <v>1.12</v>
      </c>
      <c r="D11" s="12">
        <v>108768</v>
      </c>
      <c r="E11" s="15">
        <f>D11*C11</f>
        <v>121820.16000000002</v>
      </c>
    </row>
    <row r="12" spans="1:5" ht="13.5">
      <c r="A12" s="5">
        <v>3</v>
      </c>
      <c r="B12" s="2" t="s">
        <v>9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11</v>
      </c>
      <c r="C13" s="5">
        <v>1</v>
      </c>
      <c r="D13" s="12">
        <v>91285</v>
      </c>
      <c r="E13" s="12">
        <f>D13*C13</f>
        <v>91285</v>
      </c>
    </row>
    <row r="14" spans="1:5" ht="14.25">
      <c r="A14" s="34" t="s">
        <v>111</v>
      </c>
      <c r="B14" s="35"/>
      <c r="C14" s="4">
        <f>SUM(C10:C13)</f>
        <v>4.12</v>
      </c>
      <c r="D14" s="14"/>
      <c r="E14" s="16">
        <f>SUM(E10:E13)</f>
        <v>424390.16000000003</v>
      </c>
    </row>
    <row r="18" spans="1:4" ht="14.25">
      <c r="A18" s="33" t="s">
        <v>59</v>
      </c>
      <c r="B18" s="33"/>
      <c r="C18" s="32" t="s">
        <v>60</v>
      </c>
      <c r="D18" s="32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72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110</v>
      </c>
      <c r="D3" s="33"/>
      <c r="E3" s="33"/>
    </row>
    <row r="5" spans="1:5" ht="14.25">
      <c r="A5" s="33" t="s">
        <v>73</v>
      </c>
      <c r="B5" s="33"/>
      <c r="C5" s="33"/>
      <c r="D5" s="33"/>
      <c r="E5" s="33"/>
    </row>
    <row r="6" spans="1:3" ht="14.25">
      <c r="A6" s="3">
        <v>1</v>
      </c>
      <c r="B6" s="6" t="s">
        <v>74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 aca="true" t="shared" si="0" ref="E10:E21">D10*C10</f>
        <v>120000</v>
      </c>
    </row>
    <row r="11" spans="1:5" ht="13.5">
      <c r="A11" s="5">
        <v>2</v>
      </c>
      <c r="B11" s="2" t="s">
        <v>76</v>
      </c>
      <c r="C11" s="5">
        <v>2.24</v>
      </c>
      <c r="D11" s="12">
        <v>108768</v>
      </c>
      <c r="E11" s="18">
        <f t="shared" si="0"/>
        <v>243640.32000000004</v>
      </c>
    </row>
    <row r="12" spans="1:5" ht="26.25" customHeight="1">
      <c r="A12" s="5">
        <v>4</v>
      </c>
      <c r="B12" s="2" t="s">
        <v>77</v>
      </c>
      <c r="C12" s="5">
        <v>0.5</v>
      </c>
      <c r="D12" s="12">
        <v>106000</v>
      </c>
      <c r="E12" s="12">
        <f t="shared" si="0"/>
        <v>53000</v>
      </c>
    </row>
    <row r="13" spans="1:5" ht="13.5" hidden="1">
      <c r="A13" s="5"/>
      <c r="B13" s="2"/>
      <c r="C13" s="5"/>
      <c r="D13" s="12"/>
      <c r="E13" s="12"/>
    </row>
    <row r="14" spans="1:5" ht="13.5">
      <c r="A14" s="5">
        <v>5</v>
      </c>
      <c r="B14" s="2" t="s">
        <v>85</v>
      </c>
      <c r="C14" s="21">
        <f>C15+C16</f>
        <v>2</v>
      </c>
      <c r="D14" s="12"/>
      <c r="E14" s="12">
        <f>E15+E16</f>
        <v>179603</v>
      </c>
    </row>
    <row r="15" spans="1:5" ht="13.5">
      <c r="A15" s="5">
        <v>5.1</v>
      </c>
      <c r="B15" s="2" t="s">
        <v>84</v>
      </c>
      <c r="C15" s="5">
        <v>1</v>
      </c>
      <c r="D15" s="12">
        <v>91285</v>
      </c>
      <c r="E15" s="12">
        <f t="shared" si="0"/>
        <v>91285</v>
      </c>
    </row>
    <row r="16" spans="1:5" ht="13.5">
      <c r="A16" s="5">
        <v>5.2</v>
      </c>
      <c r="B16" s="2" t="s">
        <v>84</v>
      </c>
      <c r="C16" s="5">
        <v>1</v>
      </c>
      <c r="D16" s="12">
        <v>88318</v>
      </c>
      <c r="E16" s="12">
        <f t="shared" si="0"/>
        <v>88318</v>
      </c>
    </row>
    <row r="17" spans="1:5" ht="13.5">
      <c r="A17" s="5">
        <v>6</v>
      </c>
      <c r="B17" s="2" t="s">
        <v>11</v>
      </c>
      <c r="C17" s="5">
        <v>1</v>
      </c>
      <c r="D17" s="12">
        <v>88318</v>
      </c>
      <c r="E17" s="12">
        <f t="shared" si="0"/>
        <v>88318</v>
      </c>
    </row>
    <row r="18" spans="1:5" ht="13.5">
      <c r="A18" s="5">
        <v>7</v>
      </c>
      <c r="B18" s="2" t="s">
        <v>13</v>
      </c>
      <c r="C18" s="5">
        <v>0.5</v>
      </c>
      <c r="D18" s="12">
        <v>88318</v>
      </c>
      <c r="E18" s="12">
        <f t="shared" si="0"/>
        <v>44159</v>
      </c>
    </row>
    <row r="19" spans="1:5" ht="13.5">
      <c r="A19" s="5">
        <v>8</v>
      </c>
      <c r="B19" s="2" t="s">
        <v>68</v>
      </c>
      <c r="C19" s="5">
        <v>0.5</v>
      </c>
      <c r="D19" s="12">
        <v>91285</v>
      </c>
      <c r="E19" s="12">
        <f t="shared" si="0"/>
        <v>45642.5</v>
      </c>
    </row>
    <row r="20" spans="1:5" ht="13.5">
      <c r="A20" s="5">
        <v>9</v>
      </c>
      <c r="B20" s="2" t="s">
        <v>16</v>
      </c>
      <c r="C20" s="5">
        <v>1</v>
      </c>
      <c r="D20" s="12">
        <v>91285</v>
      </c>
      <c r="E20" s="12">
        <f t="shared" si="0"/>
        <v>91285</v>
      </c>
    </row>
    <row r="21" spans="1:5" ht="13.5">
      <c r="A21" s="5">
        <v>10</v>
      </c>
      <c r="B21" s="2" t="s">
        <v>10</v>
      </c>
      <c r="C21" s="5">
        <v>0.5</v>
      </c>
      <c r="D21" s="12">
        <v>91285</v>
      </c>
      <c r="E21" s="12">
        <f t="shared" si="0"/>
        <v>45642.5</v>
      </c>
    </row>
    <row r="22" spans="1:5" ht="14.25">
      <c r="A22" s="34" t="s">
        <v>111</v>
      </c>
      <c r="B22" s="35"/>
      <c r="C22" s="23">
        <f>C10+C11+C12+C13+C14+C17+C18+C19+C20+C21</f>
        <v>9.24</v>
      </c>
      <c r="D22" s="17"/>
      <c r="E22" s="22">
        <f>E10+E11+E12+E13+E14+E17+E18+E19+E20+E21</f>
        <v>911290.3200000001</v>
      </c>
    </row>
    <row r="26" spans="1:4" ht="14.25" customHeight="1">
      <c r="A26" s="33" t="s">
        <v>59</v>
      </c>
      <c r="B26" s="33"/>
      <c r="C26" s="32" t="s">
        <v>60</v>
      </c>
      <c r="D26" s="32"/>
    </row>
  </sheetData>
  <sheetProtection/>
  <mergeCells count="8">
    <mergeCell ref="A26:B26"/>
    <mergeCell ref="C26:D26"/>
    <mergeCell ref="C1:E1"/>
    <mergeCell ref="C2:E2"/>
    <mergeCell ref="C3:E3"/>
    <mergeCell ref="A5:E5"/>
    <mergeCell ref="B7:C7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33" t="s">
        <v>43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32.25" customHeight="1">
      <c r="C3" s="33" t="s">
        <v>98</v>
      </c>
      <c r="D3" s="33"/>
      <c r="E3" s="33"/>
      <c r="F3" s="33"/>
      <c r="G3" s="33"/>
    </row>
    <row r="4" spans="1:7" ht="48" customHeight="1">
      <c r="A4" s="33" t="s">
        <v>21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40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7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3.75" customHeight="1">
      <c r="A12" s="7" t="s">
        <v>23</v>
      </c>
      <c r="B12" s="2" t="s">
        <v>78</v>
      </c>
      <c r="C12" s="5">
        <v>1.25</v>
      </c>
      <c r="D12" s="5">
        <v>80000</v>
      </c>
      <c r="E12" s="5"/>
      <c r="F12" s="12">
        <v>99400</v>
      </c>
      <c r="G12" s="12">
        <f t="shared" si="1"/>
        <v>124250</v>
      </c>
    </row>
    <row r="13" spans="1:7" ht="16.5" customHeight="1">
      <c r="A13" s="7" t="s">
        <v>55</v>
      </c>
      <c r="B13" s="2" t="s">
        <v>76</v>
      </c>
      <c r="C13" s="5">
        <v>4.65</v>
      </c>
      <c r="D13" s="5">
        <v>76000</v>
      </c>
      <c r="E13" s="5"/>
      <c r="F13" s="12">
        <v>108768</v>
      </c>
      <c r="G13" s="15">
        <f t="shared" si="1"/>
        <v>505771.2</v>
      </c>
    </row>
    <row r="14" spans="1:7" ht="16.5" customHeight="1">
      <c r="A14" s="7" t="s">
        <v>24</v>
      </c>
      <c r="B14" s="2" t="s">
        <v>8</v>
      </c>
      <c r="C14" s="5">
        <v>3.1</v>
      </c>
      <c r="D14" s="5" t="e">
        <f>#REF!+#REF!</f>
        <v>#REF!</v>
      </c>
      <c r="E14" s="5" t="e">
        <f>#REF!+#REF!</f>
        <v>#REF!</v>
      </c>
      <c r="F14" s="12">
        <v>103330</v>
      </c>
      <c r="G14" s="18">
        <f t="shared" si="1"/>
        <v>320323</v>
      </c>
    </row>
    <row r="15" spans="1:7" ht="16.5" customHeight="1">
      <c r="A15" s="7" t="s">
        <v>25</v>
      </c>
      <c r="B15" s="2" t="s">
        <v>56</v>
      </c>
      <c r="C15" s="11">
        <f>C16+C17</f>
        <v>5</v>
      </c>
      <c r="D15" s="11"/>
      <c r="E15" s="11"/>
      <c r="F15" s="13"/>
      <c r="G15" s="13">
        <f>G16+G17</f>
        <v>450491</v>
      </c>
    </row>
    <row r="16" spans="1:7" ht="16.5" customHeight="1">
      <c r="A16" s="7" t="s">
        <v>26</v>
      </c>
      <c r="B16" s="2" t="s">
        <v>9</v>
      </c>
      <c r="C16" s="5">
        <v>2</v>
      </c>
      <c r="D16" s="5"/>
      <c r="E16" s="5"/>
      <c r="F16" s="12">
        <v>88318</v>
      </c>
      <c r="G16" s="12">
        <f t="shared" si="1"/>
        <v>176636</v>
      </c>
    </row>
    <row r="17" spans="1:7" ht="16.5" customHeight="1">
      <c r="A17" s="7" t="s">
        <v>57</v>
      </c>
      <c r="B17" s="2" t="s">
        <v>9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7" t="s">
        <v>27</v>
      </c>
      <c r="B18" s="2" t="s">
        <v>10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7" t="s">
        <v>28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7" t="s">
        <v>29</v>
      </c>
      <c r="B20" s="2" t="s">
        <v>12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7" t="s">
        <v>30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7" t="s">
        <v>31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7" t="s">
        <v>32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7" t="s">
        <v>33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8.5" customHeight="1">
      <c r="A25" s="7" t="s">
        <v>34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23.25" customHeight="1">
      <c r="A26" s="34" t="s">
        <v>17</v>
      </c>
      <c r="B26" s="35"/>
      <c r="C26" s="4">
        <f>C9+C10+C11+C12+C13+C14+C15+C18+C19+C20+C21+C22+C23+C24+C25</f>
        <v>25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4"/>
      <c r="G26" s="22">
        <f>G9+G10+G11+G12+G13+G14+G15+G18+G19+G20+G21+G22+G23+G24+G25</f>
        <v>2481699.2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C2:G2"/>
    <mergeCell ref="A4:G4"/>
    <mergeCell ref="B6:F6"/>
    <mergeCell ref="A26:B26"/>
    <mergeCell ref="C1:G1"/>
    <mergeCell ref="A30:B30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L19" sqref="L19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33" t="s">
        <v>44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99</v>
      </c>
      <c r="D3" s="33"/>
      <c r="E3" s="33"/>
      <c r="F3" s="33"/>
      <c r="G3" s="33"/>
    </row>
    <row r="4" spans="1:7" ht="48" customHeight="1">
      <c r="A4" s="33" t="s">
        <v>94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1.55</v>
      </c>
      <c r="D12" s="5">
        <f>D13+D14+D15</f>
        <v>240000</v>
      </c>
      <c r="E12" s="5">
        <f>E13+E14+E15</f>
        <v>878600</v>
      </c>
      <c r="F12" s="12">
        <v>114207</v>
      </c>
      <c r="G12" s="20">
        <f t="shared" si="1"/>
        <v>177020.85</v>
      </c>
    </row>
    <row r="13" spans="1:7" ht="35.25" customHeight="1">
      <c r="A13" s="5">
        <v>5</v>
      </c>
      <c r="B13" s="2" t="s">
        <v>86</v>
      </c>
      <c r="C13" s="5">
        <v>1.75</v>
      </c>
      <c r="D13" s="5">
        <v>84000</v>
      </c>
      <c r="E13" s="5">
        <f t="shared" si="0"/>
        <v>147000</v>
      </c>
      <c r="F13" s="12">
        <v>99400</v>
      </c>
      <c r="G13" s="12">
        <f t="shared" si="1"/>
        <v>173950</v>
      </c>
    </row>
    <row r="14" spans="1:7" ht="16.5" customHeight="1">
      <c r="A14" s="5">
        <v>6</v>
      </c>
      <c r="B14" s="2" t="s">
        <v>76</v>
      </c>
      <c r="C14" s="5">
        <v>6.2</v>
      </c>
      <c r="D14" s="5">
        <v>80000</v>
      </c>
      <c r="E14" s="5">
        <f t="shared" si="0"/>
        <v>496000</v>
      </c>
      <c r="F14" s="12">
        <v>108768</v>
      </c>
      <c r="G14" s="15">
        <f t="shared" si="1"/>
        <v>674361.6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103330</v>
      </c>
      <c r="G15" s="18">
        <f>F15*C15</f>
        <v>320323</v>
      </c>
    </row>
    <row r="16" spans="1:7" ht="16.5" customHeight="1">
      <c r="A16" s="5">
        <v>8</v>
      </c>
      <c r="B16" s="2" t="s">
        <v>56</v>
      </c>
      <c r="C16" s="11">
        <f>C17+C18</f>
        <v>7</v>
      </c>
      <c r="D16" s="5"/>
      <c r="E16" s="5"/>
      <c r="F16" s="12"/>
      <c r="G16" s="13"/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s="30" customFormat="1" ht="16.5" customHeight="1">
      <c r="A19" s="25">
        <v>9</v>
      </c>
      <c r="B19" s="26" t="s">
        <v>10</v>
      </c>
      <c r="C19" s="27">
        <v>1.5</v>
      </c>
      <c r="D19" s="25"/>
      <c r="E19" s="25"/>
      <c r="F19" s="28">
        <v>88318</v>
      </c>
      <c r="G19" s="29">
        <f>F19*C19</f>
        <v>132477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16.5" customHeight="1">
      <c r="A26" s="5">
        <v>16</v>
      </c>
      <c r="B26" s="2" t="s">
        <v>62</v>
      </c>
      <c r="C26" s="5">
        <v>3</v>
      </c>
      <c r="D26" s="5"/>
      <c r="E26" s="5"/>
      <c r="F26" s="12">
        <v>88318</v>
      </c>
      <c r="G26" s="12">
        <v>264954</v>
      </c>
    </row>
    <row r="27" spans="1:7" ht="23.25" customHeight="1">
      <c r="A27" s="34" t="s">
        <v>17</v>
      </c>
      <c r="B27" s="35"/>
      <c r="C27" s="17">
        <f>C9+C10+C11+C12+C13+C14+C15+C16+C19+C20+C21+C22+C23+C24+C25+C26</f>
        <v>33.1</v>
      </c>
      <c r="D27" s="4">
        <f>D9+D10+D11+D12+D13+D14+D15+D16+D19+D20+D21+D22+D23+D24+D25+D26</f>
        <v>1143000</v>
      </c>
      <c r="E27" s="4">
        <f>E9+E10+E11+E12+E13+E14+E15+E16+E19+E20+E21+E22+E23+E24+E25+E26</f>
        <v>2420200</v>
      </c>
      <c r="F27" s="14"/>
      <c r="G27" s="31">
        <v>3265041</v>
      </c>
    </row>
    <row r="31" spans="1:6" ht="28.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1:G1"/>
    <mergeCell ref="C31:F31"/>
    <mergeCell ref="C3:G3"/>
    <mergeCell ref="A4:G4"/>
    <mergeCell ref="B6:F6"/>
    <mergeCell ref="A27:B27"/>
    <mergeCell ref="C2:G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33" t="s">
        <v>45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100</v>
      </c>
      <c r="D3" s="33"/>
      <c r="E3" s="33"/>
      <c r="F3" s="33"/>
      <c r="G3" s="33"/>
    </row>
    <row r="4" spans="1:7" ht="48" customHeight="1">
      <c r="A4" s="33" t="s">
        <v>93</v>
      </c>
      <c r="B4" s="33"/>
      <c r="C4" s="33"/>
      <c r="D4" s="33"/>
      <c r="E4" s="33"/>
      <c r="F4" s="33"/>
      <c r="G4" s="33"/>
    </row>
    <row r="5" spans="2:3" ht="14.25">
      <c r="B5" s="6" t="s">
        <v>37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v>150000</v>
      </c>
      <c r="G9" s="5">
        <f>C9*F9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5">
        <v>118200</v>
      </c>
      <c r="G10" s="5">
        <f aca="true" t="shared" si="1" ref="G10:G25">C10*F10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0</v>
      </c>
      <c r="F12" s="5">
        <v>114207</v>
      </c>
      <c r="G12" s="5">
        <f t="shared" si="1"/>
        <v>88510.425</v>
      </c>
    </row>
    <row r="13" spans="1:7" ht="21.75" customHeight="1">
      <c r="A13" s="5">
        <v>4.1</v>
      </c>
      <c r="B13" s="2" t="s">
        <v>78</v>
      </c>
      <c r="C13" s="5">
        <v>1</v>
      </c>
      <c r="D13" s="5">
        <v>84000</v>
      </c>
      <c r="E13" s="5"/>
      <c r="F13" s="5">
        <v>99400</v>
      </c>
      <c r="G13" s="5">
        <f t="shared" si="1"/>
        <v>99400</v>
      </c>
    </row>
    <row r="14" spans="1:7" ht="16.5" customHeight="1">
      <c r="A14" s="5">
        <v>4.2</v>
      </c>
      <c r="B14" s="2" t="s">
        <v>76</v>
      </c>
      <c r="C14" s="5">
        <v>3.1</v>
      </c>
      <c r="D14" s="5">
        <v>80000</v>
      </c>
      <c r="E14" s="5"/>
      <c r="F14" s="5">
        <v>108768</v>
      </c>
      <c r="G14" s="21">
        <f t="shared" si="1"/>
        <v>337180.8</v>
      </c>
    </row>
    <row r="15" spans="1:7" ht="16.5" customHeight="1">
      <c r="A15" s="5">
        <v>4.3</v>
      </c>
      <c r="B15" s="2" t="s">
        <v>8</v>
      </c>
      <c r="C15" s="5">
        <v>2.325</v>
      </c>
      <c r="D15" s="5">
        <v>76000</v>
      </c>
      <c r="E15" s="5"/>
      <c r="F15" s="5">
        <v>103330</v>
      </c>
      <c r="G15" s="5">
        <f t="shared" si="1"/>
        <v>240242.25000000003</v>
      </c>
    </row>
    <row r="16" spans="1:7" ht="16.5" customHeight="1">
      <c r="A16" s="5">
        <v>6</v>
      </c>
      <c r="B16" s="2" t="s">
        <v>9</v>
      </c>
      <c r="C16" s="11">
        <f>C17+C18</f>
        <v>4</v>
      </c>
      <c r="D16" s="5"/>
      <c r="E16" s="5"/>
      <c r="F16" s="5"/>
      <c r="G16" s="11">
        <f>G17+G18</f>
        <v>362173</v>
      </c>
    </row>
    <row r="17" spans="1:7" ht="16.5" customHeight="1">
      <c r="A17" s="5">
        <v>6.1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16.5" customHeight="1">
      <c r="A18" s="5">
        <v>6.2</v>
      </c>
      <c r="B18" s="2" t="s">
        <v>9</v>
      </c>
      <c r="C18" s="5">
        <v>3</v>
      </c>
      <c r="D18" s="5">
        <v>71000</v>
      </c>
      <c r="E18" s="5">
        <f t="shared" si="0"/>
        <v>213000</v>
      </c>
      <c r="F18" s="5">
        <v>91285</v>
      </c>
      <c r="G18" s="5">
        <f t="shared" si="1"/>
        <v>273855</v>
      </c>
    </row>
    <row r="19" spans="1:7" ht="16.5" customHeight="1">
      <c r="A19" s="5">
        <v>7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16.5" customHeight="1">
      <c r="A20" s="5">
        <v>8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5">
        <v>88318</v>
      </c>
      <c r="G20" s="5">
        <f t="shared" si="1"/>
        <v>88318</v>
      </c>
    </row>
    <row r="21" spans="1:7" ht="16.5" customHeight="1">
      <c r="A21" s="5">
        <v>9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5">
        <v>91285</v>
      </c>
      <c r="G21" s="5">
        <f t="shared" si="1"/>
        <v>91285</v>
      </c>
    </row>
    <row r="22" spans="1:7" ht="16.5" customHeight="1">
      <c r="A22" s="5">
        <v>10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5">
        <v>88318</v>
      </c>
      <c r="G22" s="5">
        <f t="shared" si="1"/>
        <v>88318</v>
      </c>
    </row>
    <row r="23" spans="1:7" ht="16.5" customHeight="1">
      <c r="A23" s="5">
        <v>11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v>91285</v>
      </c>
      <c r="G23" s="5">
        <f t="shared" si="1"/>
        <v>91285</v>
      </c>
    </row>
    <row r="24" spans="1:7" ht="16.5" customHeight="1">
      <c r="A24" s="5">
        <v>12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91285</v>
      </c>
      <c r="G24" s="5">
        <f t="shared" si="1"/>
        <v>91285</v>
      </c>
    </row>
    <row r="25" spans="1:7" ht="33" customHeight="1">
      <c r="A25" s="5">
        <v>13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5">
        <v>91285</v>
      </c>
      <c r="G25" s="5">
        <f t="shared" si="1"/>
        <v>91285</v>
      </c>
    </row>
    <row r="26" spans="1:7" ht="23.25" customHeight="1">
      <c r="A26" s="34" t="s">
        <v>111</v>
      </c>
      <c r="B26" s="35"/>
      <c r="C26" s="4">
        <f>C9+C10+C11+C12+C13+C14+C15+C16+C19+C20+C21+C22+C23+C24+C25</f>
        <v>21.2</v>
      </c>
      <c r="D26" s="4">
        <f>D9+D10+D11+D12+D13+D14+D15+D16+D19+D20+D21+D22+D23+D24+D25</f>
        <v>1209200</v>
      </c>
      <c r="E26" s="4">
        <f>E9+E10+E11+E12+E13+E14+E15+E16+E19+E20+E21+E22+E23+E24+E25</f>
        <v>729200</v>
      </c>
      <c r="F26" s="4"/>
      <c r="G26" s="23">
        <v>2114118.48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B6:F6"/>
    <mergeCell ref="A26:B26"/>
    <mergeCell ref="C1:G1"/>
    <mergeCell ref="C2:G2"/>
    <mergeCell ref="C3:G3"/>
    <mergeCell ref="A4:G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33" t="s">
        <v>46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101</v>
      </c>
      <c r="D3" s="33"/>
      <c r="E3" s="33"/>
      <c r="F3" s="33"/>
      <c r="G3" s="33"/>
    </row>
    <row r="4" spans="1:7" ht="48" customHeight="1">
      <c r="A4" s="33" t="s">
        <v>95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0.75" customHeight="1">
      <c r="A12" s="5">
        <v>4</v>
      </c>
      <c r="B12" s="2" t="s">
        <v>77</v>
      </c>
      <c r="C12" s="5">
        <v>1</v>
      </c>
      <c r="D12" s="5" t="e">
        <f>#REF!+D16</f>
        <v>#REF!</v>
      </c>
      <c r="E12" s="5" t="e">
        <f>#REF!+E16</f>
        <v>#REF!</v>
      </c>
      <c r="F12" s="12">
        <v>106000</v>
      </c>
      <c r="G12" s="12">
        <f t="shared" si="1"/>
        <v>106000</v>
      </c>
    </row>
    <row r="13" spans="1:7" ht="30.75" customHeight="1">
      <c r="A13" s="5">
        <v>5</v>
      </c>
      <c r="B13" s="2" t="s">
        <v>102</v>
      </c>
      <c r="C13" s="5">
        <v>0.75</v>
      </c>
      <c r="D13" s="5"/>
      <c r="E13" s="5"/>
      <c r="F13" s="12">
        <v>99400</v>
      </c>
      <c r="G13" s="12">
        <f t="shared" si="1"/>
        <v>74550</v>
      </c>
    </row>
    <row r="14" spans="1:7" ht="30.75" customHeight="1">
      <c r="A14" s="5">
        <v>6</v>
      </c>
      <c r="B14" s="2" t="s">
        <v>75</v>
      </c>
      <c r="C14" s="5">
        <v>0.775</v>
      </c>
      <c r="D14" s="5"/>
      <c r="E14" s="5"/>
      <c r="F14" s="12">
        <v>114207</v>
      </c>
      <c r="G14" s="12">
        <f t="shared" si="1"/>
        <v>88510.425</v>
      </c>
    </row>
    <row r="15" spans="1:7" ht="27" customHeight="1">
      <c r="A15" s="5">
        <v>7</v>
      </c>
      <c r="B15" s="2" t="s">
        <v>76</v>
      </c>
      <c r="C15" s="5">
        <v>6.2</v>
      </c>
      <c r="D15" s="5">
        <v>80000</v>
      </c>
      <c r="E15" s="5"/>
      <c r="F15" s="12">
        <v>108768</v>
      </c>
      <c r="G15" s="15">
        <f t="shared" si="1"/>
        <v>674361.6</v>
      </c>
    </row>
    <row r="16" spans="1:7" ht="16.5" customHeight="1">
      <c r="A16" s="5">
        <v>8</v>
      </c>
      <c r="B16" s="2" t="s">
        <v>8</v>
      </c>
      <c r="C16" s="5">
        <v>3.875</v>
      </c>
      <c r="D16" s="5">
        <v>76000</v>
      </c>
      <c r="E16" s="5"/>
      <c r="F16" s="12">
        <v>103330</v>
      </c>
      <c r="G16" s="18">
        <f t="shared" si="1"/>
        <v>400403.75</v>
      </c>
    </row>
    <row r="17" spans="1:7" ht="16.5" customHeight="1">
      <c r="A17" s="5">
        <v>9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10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ht="16.5" customHeight="1">
      <c r="A19" s="5">
        <v>11</v>
      </c>
      <c r="B19" s="2" t="s">
        <v>10</v>
      </c>
      <c r="C19" s="5">
        <v>1.25</v>
      </c>
      <c r="D19" s="5">
        <v>71000</v>
      </c>
      <c r="E19" s="5">
        <f t="shared" si="0"/>
        <v>88750</v>
      </c>
      <c r="F19" s="12">
        <v>91285</v>
      </c>
      <c r="G19" s="18">
        <f t="shared" si="1"/>
        <v>114106.25</v>
      </c>
    </row>
    <row r="20" spans="1:7" ht="16.5" customHeight="1">
      <c r="A20" s="5">
        <v>12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13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14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15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12">
        <v>88318</v>
      </c>
      <c r="G23" s="12">
        <f t="shared" si="1"/>
        <v>88318</v>
      </c>
    </row>
    <row r="24" spans="1:7" ht="16.5" customHeight="1">
      <c r="A24" s="5">
        <v>16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17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2.25" customHeight="1">
      <c r="A26" s="5">
        <v>18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34" t="s">
        <v>112</v>
      </c>
      <c r="B27" s="35"/>
      <c r="C27" s="4">
        <f>SUM(C9:C26)</f>
        <v>30.85</v>
      </c>
      <c r="D27" s="4" t="e">
        <f>D9+D10+D11+D12+D15+D16+#REF!+#REF!+D19+D20+D21+D22+D23+D24+D25+D26</f>
        <v>#REF!</v>
      </c>
      <c r="E27" s="4" t="e">
        <f>E9+E10+E11+E12+E15+E16+#REF!+#REF!+E19+E20+E21+E22+E23+E24+E25+E26</f>
        <v>#REF!</v>
      </c>
      <c r="F27" s="14"/>
      <c r="G27" s="22">
        <f>SUM(G9:G26)</f>
        <v>3074638.025</v>
      </c>
    </row>
    <row r="31" spans="1:6" ht="14.2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A31:B31"/>
    <mergeCell ref="C31:F31"/>
    <mergeCell ref="C1:G1"/>
    <mergeCell ref="C2:G2"/>
    <mergeCell ref="C3:G3"/>
    <mergeCell ref="A4:G4"/>
    <mergeCell ref="B6:F6"/>
    <mergeCell ref="A27:B2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33" t="s">
        <v>47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103</v>
      </c>
      <c r="D3" s="33"/>
      <c r="E3" s="33"/>
      <c r="F3" s="33"/>
      <c r="G3" s="33"/>
    </row>
    <row r="4" spans="1:7" ht="48" customHeight="1">
      <c r="A4" s="33" t="s">
        <v>19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38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795600</v>
      </c>
      <c r="F12" s="12">
        <v>114207</v>
      </c>
      <c r="G12" s="20">
        <f t="shared" si="1"/>
        <v>88510.425</v>
      </c>
    </row>
    <row r="13" spans="1:7" ht="27" customHeight="1">
      <c r="A13" s="5">
        <v>5</v>
      </c>
      <c r="B13" s="2" t="s">
        <v>77</v>
      </c>
      <c r="C13" s="5">
        <v>1.5</v>
      </c>
      <c r="D13" s="5">
        <v>84000</v>
      </c>
      <c r="E13" s="5">
        <f t="shared" si="0"/>
        <v>126000</v>
      </c>
      <c r="F13" s="12">
        <v>106000</v>
      </c>
      <c r="G13" s="12">
        <f t="shared" si="1"/>
        <v>159000</v>
      </c>
    </row>
    <row r="14" spans="1:7" ht="16.5" customHeight="1">
      <c r="A14" s="5">
        <v>6</v>
      </c>
      <c r="B14" s="2" t="s">
        <v>76</v>
      </c>
      <c r="C14" s="5">
        <v>5.425</v>
      </c>
      <c r="D14" s="5">
        <v>80000</v>
      </c>
      <c r="E14" s="5">
        <f t="shared" si="0"/>
        <v>434000</v>
      </c>
      <c r="F14" s="12">
        <v>108768</v>
      </c>
      <c r="G14" s="15">
        <f t="shared" si="1"/>
        <v>590066.4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103330</v>
      </c>
      <c r="G15" s="20">
        <f t="shared" si="1"/>
        <v>320323</v>
      </c>
    </row>
    <row r="16" spans="1:7" ht="16.5" customHeight="1">
      <c r="A16" s="5">
        <v>8</v>
      </c>
      <c r="B16" s="2" t="s">
        <v>9</v>
      </c>
      <c r="C16" s="5">
        <f>C17+C18</f>
        <v>6</v>
      </c>
      <c r="D16" s="5">
        <v>66200</v>
      </c>
      <c r="E16" s="5">
        <f t="shared" si="0"/>
        <v>397200</v>
      </c>
      <c r="F16" s="12"/>
      <c r="G16" s="12">
        <f>G17+G18</f>
        <v>535842</v>
      </c>
    </row>
    <row r="17" spans="1:7" ht="16.5" customHeight="1">
      <c r="A17" s="5">
        <v>8.1</v>
      </c>
      <c r="B17" s="2" t="s">
        <v>9</v>
      </c>
      <c r="C17" s="5">
        <v>4</v>
      </c>
      <c r="D17" s="5"/>
      <c r="E17" s="5"/>
      <c r="F17" s="12">
        <v>88318</v>
      </c>
      <c r="G17" s="12">
        <f>F17*C17</f>
        <v>353272</v>
      </c>
    </row>
    <row r="18" spans="1:7" ht="16.5" customHeight="1">
      <c r="A18" s="5">
        <v>8.2</v>
      </c>
      <c r="B18" s="2" t="s">
        <v>9</v>
      </c>
      <c r="C18" s="5">
        <v>2</v>
      </c>
      <c r="D18" s="5"/>
      <c r="E18" s="5"/>
      <c r="F18" s="12">
        <v>91285</v>
      </c>
      <c r="G18" s="12">
        <f>F18*C18</f>
        <v>182570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12">
        <v>91285</v>
      </c>
      <c r="G23" s="12">
        <f t="shared" si="1"/>
        <v>91285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35.25" customHeight="1">
      <c r="A26" s="5">
        <v>16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34" t="s">
        <v>111</v>
      </c>
      <c r="B27" s="35"/>
      <c r="C27" s="4">
        <f>C9+C10+C11+C12+C13+C14+C15+C16+C19+C20+C21+C22+C23+C24+C25+C26</f>
        <v>27.799999999999997</v>
      </c>
      <c r="D27" s="4">
        <f>D9+D10+D11+D12+D13+D14+D15+D16+D19+D20+D21+D22+D23+D24+D25+D26</f>
        <v>1341600</v>
      </c>
      <c r="E27" s="4">
        <f>E9+E10+E11+E12+E13+E14+E15+E16+E19+E20+E21+E22+E23+E24+E25+E26</f>
        <v>2783800</v>
      </c>
      <c r="F27" s="14"/>
      <c r="G27" s="19">
        <f>G9+G10+G11+G12+G13+G14+G15+G16+G19+G20+G21+G22+G23+G24+G25+G26</f>
        <v>2765704.825</v>
      </c>
    </row>
    <row r="31" spans="1:6" ht="14.2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F24" sqref="F24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33" t="s">
        <v>48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22.5" customHeight="1">
      <c r="C3" s="33" t="s">
        <v>104</v>
      </c>
      <c r="D3" s="33"/>
      <c r="E3" s="33"/>
      <c r="F3" s="33"/>
      <c r="G3" s="33"/>
    </row>
    <row r="4" spans="1:7" ht="48" customHeight="1">
      <c r="A4" s="33" t="s">
        <v>92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29.25" customHeight="1">
      <c r="A11" s="5">
        <v>3</v>
      </c>
      <c r="B11" s="2" t="s">
        <v>35</v>
      </c>
      <c r="C11" s="5">
        <v>1</v>
      </c>
      <c r="D11" s="5">
        <v>80000</v>
      </c>
      <c r="E11" s="5">
        <f t="shared" si="0"/>
        <v>80000</v>
      </c>
      <c r="F11" s="12">
        <v>118200</v>
      </c>
      <c r="G11" s="12">
        <f t="shared" si="1"/>
        <v>118200</v>
      </c>
    </row>
    <row r="12" spans="1:7" ht="16.5" customHeight="1">
      <c r="A12" s="5">
        <v>4</v>
      </c>
      <c r="B12" s="2" t="s">
        <v>53</v>
      </c>
      <c r="C12" s="5">
        <v>1</v>
      </c>
      <c r="D12" s="5">
        <v>71000</v>
      </c>
      <c r="E12" s="5">
        <f t="shared" si="0"/>
        <v>71000</v>
      </c>
      <c r="F12" s="12">
        <v>91285</v>
      </c>
      <c r="G12" s="12">
        <f t="shared" si="1"/>
        <v>91285</v>
      </c>
    </row>
    <row r="13" spans="1:7" ht="16.5" customHeight="1">
      <c r="A13" s="5">
        <v>5</v>
      </c>
      <c r="B13" s="2" t="s">
        <v>76</v>
      </c>
      <c r="C13" s="5">
        <v>4.65</v>
      </c>
      <c r="D13" s="5" t="e">
        <f>D14+D15+#REF!</f>
        <v>#REF!</v>
      </c>
      <c r="E13" s="5" t="e">
        <f>E14+E15+#REF!</f>
        <v>#REF!</v>
      </c>
      <c r="F13" s="12">
        <v>108768</v>
      </c>
      <c r="G13" s="12">
        <f t="shared" si="1"/>
        <v>505771.2</v>
      </c>
    </row>
    <row r="14" spans="1:7" ht="27" customHeight="1">
      <c r="A14" s="5">
        <v>6</v>
      </c>
      <c r="B14" s="2" t="s">
        <v>78</v>
      </c>
      <c r="C14" s="5">
        <v>1.5</v>
      </c>
      <c r="D14" s="5">
        <v>84000</v>
      </c>
      <c r="E14" s="5"/>
      <c r="F14" s="12">
        <v>99400</v>
      </c>
      <c r="G14" s="12">
        <f t="shared" si="1"/>
        <v>149100</v>
      </c>
    </row>
    <row r="15" spans="1:7" ht="16.5" customHeight="1">
      <c r="A15" s="5">
        <v>7</v>
      </c>
      <c r="B15" s="2" t="s">
        <v>79</v>
      </c>
      <c r="C15" s="5">
        <v>4.65</v>
      </c>
      <c r="D15" s="5">
        <v>80000</v>
      </c>
      <c r="E15" s="5"/>
      <c r="F15" s="12">
        <v>103330</v>
      </c>
      <c r="G15" s="18">
        <f t="shared" si="1"/>
        <v>480484.50000000006</v>
      </c>
    </row>
    <row r="16" spans="1:7" ht="16.5" customHeight="1">
      <c r="A16" s="5">
        <v>8.1</v>
      </c>
      <c r="B16" s="2" t="s">
        <v>9</v>
      </c>
      <c r="C16" s="5">
        <v>3</v>
      </c>
      <c r="D16" s="5">
        <v>66200</v>
      </c>
      <c r="E16" s="5">
        <f t="shared" si="0"/>
        <v>198600</v>
      </c>
      <c r="F16" s="12">
        <v>88318</v>
      </c>
      <c r="G16" s="12">
        <f t="shared" si="1"/>
        <v>264954</v>
      </c>
    </row>
    <row r="17" spans="1:7" ht="16.5" customHeight="1">
      <c r="A17" s="5">
        <v>8.2</v>
      </c>
      <c r="B17" s="2" t="s">
        <v>9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5">
        <v>9</v>
      </c>
      <c r="B18" s="2" t="s">
        <v>58</v>
      </c>
      <c r="C18" s="5">
        <v>1</v>
      </c>
      <c r="D18" s="5"/>
      <c r="E18" s="5"/>
      <c r="F18" s="12">
        <v>88318</v>
      </c>
      <c r="G18" s="12">
        <f>C18*F18</f>
        <v>88318</v>
      </c>
    </row>
    <row r="19" spans="1:7" ht="16.5" customHeight="1">
      <c r="A19" s="5">
        <v>10.2</v>
      </c>
      <c r="B19" s="2" t="s">
        <v>11</v>
      </c>
      <c r="C19" s="5">
        <v>2</v>
      </c>
      <c r="D19" s="5"/>
      <c r="E19" s="5"/>
      <c r="F19" s="12">
        <v>91285</v>
      </c>
      <c r="G19" s="12">
        <f>C19*F19</f>
        <v>182570</v>
      </c>
    </row>
    <row r="20" spans="1:7" ht="16.5" customHeight="1">
      <c r="A20" s="5">
        <v>11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12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7" t="s">
        <v>80</v>
      </c>
      <c r="B22" s="2" t="s">
        <v>14</v>
      </c>
      <c r="C22" s="5">
        <v>1</v>
      </c>
      <c r="D22" s="5"/>
      <c r="E22" s="5"/>
      <c r="F22" s="12">
        <v>88318</v>
      </c>
      <c r="G22" s="12">
        <f>F22*C22</f>
        <v>88318</v>
      </c>
    </row>
    <row r="23" spans="1:7" ht="16.5" customHeight="1">
      <c r="A23" s="7" t="s">
        <v>81</v>
      </c>
      <c r="B23" s="2" t="s">
        <v>14</v>
      </c>
      <c r="C23" s="5">
        <v>1</v>
      </c>
      <c r="D23" s="5"/>
      <c r="E23" s="5"/>
      <c r="F23" s="12">
        <v>91285</v>
      </c>
      <c r="G23" s="12">
        <f>F23*C23</f>
        <v>91285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39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91285</v>
      </c>
      <c r="G26" s="12">
        <f t="shared" si="1"/>
        <v>91285</v>
      </c>
    </row>
    <row r="27" spans="1:7" ht="23.25" customHeight="1">
      <c r="A27" s="34" t="s">
        <v>17</v>
      </c>
      <c r="B27" s="35"/>
      <c r="C27" s="4">
        <f>SUM(C9:C26)</f>
        <v>30.8</v>
      </c>
      <c r="D27" s="4" t="e">
        <f>D9+D10+D11+D12+D13+D14+D15+#REF!+D18+#REF!+D20+D21+#REF!+D24+D25+D26</f>
        <v>#REF!</v>
      </c>
      <c r="E27" s="4" t="e">
        <f>E9+E10+E11+E12+E13+E14+E15+#REF!+E18+#REF!+E20+E21+#REF!+E24+E25+E26</f>
        <v>#REF!</v>
      </c>
      <c r="F27" s="14"/>
      <c r="G27" s="19">
        <v>3049864.5</v>
      </c>
    </row>
    <row r="31" spans="1:6" ht="14.2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33" t="s">
        <v>49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105</v>
      </c>
      <c r="D3" s="33"/>
      <c r="E3" s="33"/>
      <c r="F3" s="33"/>
      <c r="G3" s="33"/>
    </row>
    <row r="4" spans="1:7" ht="48" customHeight="1">
      <c r="A4" s="33" t="s">
        <v>20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4">C10*D10</f>
        <v>80000</v>
      </c>
      <c r="F10" s="12">
        <v>118200</v>
      </c>
      <c r="G10" s="12">
        <f aca="true" t="shared" si="1" ref="G10:G24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76</v>
      </c>
      <c r="C12" s="5">
        <v>3.875</v>
      </c>
      <c r="D12" s="5" t="e">
        <f>D13+D14+#REF!</f>
        <v>#REF!</v>
      </c>
      <c r="E12" s="5" t="e">
        <f>E13+E14+#REF!</f>
        <v>#REF!</v>
      </c>
      <c r="F12" s="12">
        <v>108768</v>
      </c>
      <c r="G12" s="15">
        <f t="shared" si="1"/>
        <v>421476</v>
      </c>
    </row>
    <row r="13" spans="1:7" ht="34.5" customHeight="1">
      <c r="A13" s="5">
        <v>4.1</v>
      </c>
      <c r="B13" s="2" t="s">
        <v>82</v>
      </c>
      <c r="C13" s="5">
        <v>1.5</v>
      </c>
      <c r="D13" s="5">
        <v>84000</v>
      </c>
      <c r="E13" s="5"/>
      <c r="F13" s="12">
        <v>99400</v>
      </c>
      <c r="G13" s="12">
        <f t="shared" si="1"/>
        <v>149100</v>
      </c>
    </row>
    <row r="14" spans="1:7" ht="16.5" customHeight="1">
      <c r="A14" s="5">
        <v>4.2</v>
      </c>
      <c r="B14" s="2" t="s">
        <v>8</v>
      </c>
      <c r="C14" s="5">
        <v>5.425</v>
      </c>
      <c r="D14" s="5">
        <v>80000</v>
      </c>
      <c r="E14" s="5"/>
      <c r="F14" s="12">
        <v>103330</v>
      </c>
      <c r="G14" s="18">
        <f t="shared" si="1"/>
        <v>560565.25</v>
      </c>
    </row>
    <row r="15" spans="1:7" ht="16.5" customHeight="1">
      <c r="A15" s="5">
        <v>6.1</v>
      </c>
      <c r="B15" s="2" t="s">
        <v>9</v>
      </c>
      <c r="C15" s="5">
        <v>4</v>
      </c>
      <c r="D15" s="5">
        <v>66200</v>
      </c>
      <c r="E15" s="5">
        <f t="shared" si="0"/>
        <v>264800</v>
      </c>
      <c r="F15" s="12">
        <v>88318</v>
      </c>
      <c r="G15" s="12">
        <f t="shared" si="1"/>
        <v>353272</v>
      </c>
    </row>
    <row r="16" spans="1:7" ht="16.5" customHeight="1">
      <c r="A16" s="5">
        <v>6.2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12">
        <v>91285</v>
      </c>
      <c r="G16" s="12">
        <f t="shared" si="1"/>
        <v>182570</v>
      </c>
    </row>
    <row r="17" spans="1:7" ht="16.5" customHeight="1">
      <c r="A17" s="5">
        <v>7.2</v>
      </c>
      <c r="B17" s="2" t="s">
        <v>10</v>
      </c>
      <c r="C17" s="5">
        <v>1</v>
      </c>
      <c r="D17" s="5">
        <v>71000</v>
      </c>
      <c r="E17" s="5">
        <f t="shared" si="0"/>
        <v>71000</v>
      </c>
      <c r="F17" s="12">
        <v>91285</v>
      </c>
      <c r="G17" s="12">
        <f t="shared" si="1"/>
        <v>91285</v>
      </c>
    </row>
    <row r="18" spans="1:7" ht="16.5" customHeight="1">
      <c r="A18" s="5">
        <v>8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5">
        <v>9</v>
      </c>
      <c r="B19" s="2" t="s">
        <v>12</v>
      </c>
      <c r="C19" s="5">
        <v>1</v>
      </c>
      <c r="D19" s="5">
        <v>71000</v>
      </c>
      <c r="E19" s="5">
        <f t="shared" si="0"/>
        <v>71000</v>
      </c>
      <c r="F19" s="12">
        <v>91285</v>
      </c>
      <c r="G19" s="12">
        <f t="shared" si="1"/>
        <v>91285</v>
      </c>
    </row>
    <row r="20" spans="1:7" ht="16.5" customHeight="1">
      <c r="A20" s="5">
        <v>10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15</v>
      </c>
      <c r="C22" s="5">
        <v>1</v>
      </c>
      <c r="D22" s="5">
        <v>71000</v>
      </c>
      <c r="E22" s="5">
        <f t="shared" si="0"/>
        <v>71000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40.5" customHeight="1">
      <c r="A24" s="5">
        <v>14</v>
      </c>
      <c r="B24" s="2" t="s">
        <v>18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3.25" customHeight="1">
      <c r="A25" s="34" t="s">
        <v>111</v>
      </c>
      <c r="B25" s="35"/>
      <c r="C25" s="4">
        <f>SUM(C9:C24)</f>
        <v>27.8</v>
      </c>
      <c r="D25" s="4" t="e">
        <f>D9+D10+D11+D12+D13+D14+#REF!+#REF!+D18+D19+D20+D21+D22+D23+D24</f>
        <v>#REF!</v>
      </c>
      <c r="E25" s="4" t="e">
        <f>E9+E10+E11+E12+E13+E14+#REF!+#REF!+E18+E19+E20+E21+E22+E23+E24</f>
        <v>#REF!</v>
      </c>
      <c r="F25" s="14"/>
      <c r="G25" s="22">
        <f>SUM(G9:G24)</f>
        <v>2744880.25</v>
      </c>
    </row>
    <row r="29" spans="1:6" ht="28.5" customHeight="1">
      <c r="A29" s="33" t="s">
        <v>59</v>
      </c>
      <c r="B29" s="33"/>
      <c r="C29" s="32" t="s">
        <v>60</v>
      </c>
      <c r="D29" s="32"/>
      <c r="E29" s="32"/>
      <c r="F29" s="32"/>
    </row>
  </sheetData>
  <sheetProtection/>
  <mergeCells count="8">
    <mergeCell ref="C29:F29"/>
    <mergeCell ref="C3:G3"/>
    <mergeCell ref="A4:G4"/>
    <mergeCell ref="B6:F6"/>
    <mergeCell ref="A25:B25"/>
    <mergeCell ref="C1:G1"/>
    <mergeCell ref="C2:G2"/>
    <mergeCell ref="A29:B29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C23" sqref="C2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33" t="s">
        <v>50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106</v>
      </c>
      <c r="D3" s="33"/>
      <c r="E3" s="33"/>
      <c r="F3" s="33"/>
      <c r="G3" s="33"/>
    </row>
    <row r="4" spans="1:7" ht="48" customHeight="1">
      <c r="A4" s="33" t="s">
        <v>22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3">C10*D10</f>
        <v>80000</v>
      </c>
      <c r="F10" s="12">
        <v>118200</v>
      </c>
      <c r="G10" s="12">
        <f aca="true" t="shared" si="1" ref="G10:G24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88318</v>
      </c>
      <c r="G11" s="12">
        <f t="shared" si="1"/>
        <v>88318</v>
      </c>
    </row>
    <row r="12" spans="1:7" ht="16.5" customHeight="1">
      <c r="A12" s="5">
        <v>4</v>
      </c>
      <c r="B12" s="2" t="s">
        <v>76</v>
      </c>
      <c r="C12" s="5">
        <v>4.65</v>
      </c>
      <c r="D12" s="5" t="e">
        <f>D13+D14+#REF!</f>
        <v>#REF!</v>
      </c>
      <c r="E12" s="5" t="e">
        <f>E13+E14+#REF!</f>
        <v>#REF!</v>
      </c>
      <c r="F12" s="12">
        <v>108768</v>
      </c>
      <c r="G12" s="12">
        <f t="shared" si="1"/>
        <v>505771.2</v>
      </c>
    </row>
    <row r="13" spans="1:7" ht="32.25" customHeight="1">
      <c r="A13" s="5">
        <v>5</v>
      </c>
      <c r="B13" s="2" t="s">
        <v>83</v>
      </c>
      <c r="C13" s="5">
        <v>1</v>
      </c>
      <c r="D13" s="5">
        <v>84000</v>
      </c>
      <c r="E13" s="5"/>
      <c r="F13" s="12">
        <v>99400</v>
      </c>
      <c r="G13" s="12">
        <f t="shared" si="1"/>
        <v>99400</v>
      </c>
    </row>
    <row r="14" spans="1:7" ht="16.5" customHeight="1">
      <c r="A14" s="5">
        <v>6</v>
      </c>
      <c r="B14" s="2" t="s">
        <v>8</v>
      </c>
      <c r="C14" s="5">
        <v>1.55</v>
      </c>
      <c r="D14" s="5">
        <v>80000</v>
      </c>
      <c r="E14" s="5"/>
      <c r="F14" s="12">
        <v>103330</v>
      </c>
      <c r="G14" s="18">
        <f t="shared" si="1"/>
        <v>160161.5</v>
      </c>
    </row>
    <row r="15" spans="1:7" ht="16.5" customHeight="1">
      <c r="A15" s="5">
        <v>7</v>
      </c>
      <c r="B15" s="2" t="s">
        <v>9</v>
      </c>
      <c r="C15" s="5">
        <v>2</v>
      </c>
      <c r="D15" s="5">
        <v>66200</v>
      </c>
      <c r="E15" s="5">
        <f t="shared" si="0"/>
        <v>132400</v>
      </c>
      <c r="F15" s="12">
        <v>88318</v>
      </c>
      <c r="G15" s="12">
        <f t="shared" si="1"/>
        <v>176636</v>
      </c>
    </row>
    <row r="16" spans="1:7" ht="16.5" customHeight="1">
      <c r="A16" s="5">
        <v>8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12">
        <v>91285</v>
      </c>
      <c r="G16" s="12">
        <f t="shared" si="1"/>
        <v>182570</v>
      </c>
    </row>
    <row r="17" spans="1:7" ht="16.5" customHeight="1">
      <c r="A17" s="5">
        <v>9</v>
      </c>
      <c r="B17" s="2" t="s">
        <v>10</v>
      </c>
      <c r="C17" s="5">
        <v>1</v>
      </c>
      <c r="D17" s="5">
        <v>71000</v>
      </c>
      <c r="E17" s="5">
        <f t="shared" si="0"/>
        <v>71000</v>
      </c>
      <c r="F17" s="12">
        <v>91285</v>
      </c>
      <c r="G17" s="12">
        <f t="shared" si="1"/>
        <v>91285</v>
      </c>
    </row>
    <row r="18" spans="1:7" ht="16.5" customHeight="1">
      <c r="A18" s="5">
        <v>10</v>
      </c>
      <c r="B18" s="2" t="s">
        <v>11</v>
      </c>
      <c r="C18" s="5">
        <v>1</v>
      </c>
      <c r="D18" s="5">
        <v>66200</v>
      </c>
      <c r="E18" s="5">
        <f t="shared" si="0"/>
        <v>66200</v>
      </c>
      <c r="F18" s="12">
        <v>88318</v>
      </c>
      <c r="G18" s="12">
        <f t="shared" si="1"/>
        <v>88318</v>
      </c>
    </row>
    <row r="19" spans="1:7" ht="16.5" customHeight="1">
      <c r="A19" s="5">
        <v>11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5">
        <v>12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13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14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15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30" customHeight="1">
      <c r="A24" s="5">
        <v>16</v>
      </c>
      <c r="B24" s="2" t="s">
        <v>88</v>
      </c>
      <c r="C24" s="5">
        <v>1</v>
      </c>
      <c r="D24" s="5" t="e">
        <f>#REF!+#REF!</f>
        <v>#REF!</v>
      </c>
      <c r="E24" s="5" t="e">
        <f>#REF!+#REF!</f>
        <v>#REF!</v>
      </c>
      <c r="F24" s="12">
        <v>88318</v>
      </c>
      <c r="G24" s="12">
        <f t="shared" si="1"/>
        <v>88318</v>
      </c>
    </row>
    <row r="25" spans="1:7" ht="23.25" customHeight="1">
      <c r="A25" s="34" t="s">
        <v>111</v>
      </c>
      <c r="B25" s="35"/>
      <c r="C25" s="4">
        <f>SUM(C9:C24)</f>
        <v>22.200000000000003</v>
      </c>
      <c r="D25" s="4" t="e">
        <f>D9+D10+D11+D12+D13+D14+#REF!+D17+D18+D19+D20+D21+D22+D23+D24</f>
        <v>#REF!</v>
      </c>
      <c r="E25" s="4" t="e">
        <f>E9+E10+E11+E12+E13+E14+#REF!+E17+E18+E19+E20+E21+E22+E23+E24</f>
        <v>#REF!</v>
      </c>
      <c r="F25" s="14"/>
      <c r="G25" s="19">
        <f>SUM(G9:G24)</f>
        <v>2196501.7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C3:G3"/>
    <mergeCell ref="A4:G4"/>
    <mergeCell ref="B6:F6"/>
    <mergeCell ref="A25:B25"/>
    <mergeCell ref="C1:G1"/>
    <mergeCell ref="C2:G2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2020-12-10T12:42:57Z</cp:lastPrinted>
  <dcterms:created xsi:type="dcterms:W3CDTF">1996-10-14T23:33:28Z</dcterms:created>
  <dcterms:modified xsi:type="dcterms:W3CDTF">2020-12-25T12:41:29Z</dcterms:modified>
  <cp:category/>
  <cp:version/>
  <cp:contentType/>
  <cp:contentStatus/>
</cp:coreProperties>
</file>