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L50" i="1"/>
  <c r="H50" i="1"/>
  <c r="F50" i="1"/>
  <c r="E50" i="1"/>
  <c r="A42" i="1"/>
  <c r="B43" i="1" s="1"/>
  <c r="A36" i="1"/>
  <c r="B37" i="1" s="1"/>
  <c r="A29" i="1"/>
  <c r="B30" i="1" s="1"/>
  <c r="N23" i="1"/>
  <c r="M23" i="1"/>
  <c r="K23" i="1"/>
  <c r="E23" i="1"/>
  <c r="D23" i="1"/>
  <c r="B16" i="1"/>
  <c r="B24" i="1" l="1"/>
  <c r="B51" i="1"/>
  <c r="C52" i="1" l="1"/>
</calcChain>
</file>

<file path=xl/sharedStrings.xml><?xml version="1.0" encoding="utf-8"?>
<sst xmlns="http://schemas.openxmlformats.org/spreadsheetml/2006/main" count="88" uniqueCount="65">
  <si>
    <t>Ա Ղ Յ ՈՒ Ս Ա Կ</t>
  </si>
  <si>
    <t>ԿԱՊԱՆ ՀԱՄԱՅՆՔԻ ՑԱՄԱՔԱՅԻՆ ՏԱՐԱԾՔԻ ԾԱԾԿՈՒՅԹԻ ԴԱՍԱԿԱՐԳՄԱՆ</t>
  </si>
  <si>
    <t>(հեկտար)</t>
  </si>
  <si>
    <t>1. Մշակովի հողերի դաս</t>
  </si>
  <si>
    <t>Հողային ֆոնդի կատեգորիաները/գործառնական նշանակությունը</t>
  </si>
  <si>
    <t>գյուղատնտեսական</t>
  </si>
  <si>
    <t>բնակավայրի</t>
  </si>
  <si>
    <t>անտառային</t>
  </si>
  <si>
    <t>վարելահողեր (100%)</t>
  </si>
  <si>
    <t>բազմամյա տնկարկներ (100%)</t>
  </si>
  <si>
    <t>բնակավայրի կառուցապատման</t>
  </si>
  <si>
    <t>(տնամերձ՝ 60%)</t>
  </si>
  <si>
    <t>(այգեգործական՝ 60%)</t>
  </si>
  <si>
    <t> Ընդամենը</t>
  </si>
  <si>
    <t>2. Մարգագետինների դաս</t>
  </si>
  <si>
    <t>հատուկ պահպանվող տարածքների</t>
  </si>
  <si>
    <t>հատուկ նշանա-կության</t>
  </si>
  <si>
    <t>խոտհարքներ (100%)</t>
  </si>
  <si>
    <t>արոտա-վայրեր (100%)</t>
  </si>
  <si>
    <t>այլ հողա-տեսքեր (20%)</t>
  </si>
  <si>
    <t>խառը կառու- ցապատ-մա (10 %)</t>
  </si>
  <si>
    <t>ընդհա-նուր օգտա-գործման      (5 %)</t>
  </si>
  <si>
    <t>հասարա-կական կառուցա-պատման (5 %)</t>
  </si>
  <si>
    <r>
      <t>այլ հողեր</t>
    </r>
    <r>
      <rPr>
        <sz val="7.5"/>
        <color rgb="FFFF0000"/>
        <rFont val="Arial Unicode"/>
        <family val="2"/>
        <charset val="204"/>
      </rPr>
      <t xml:space="preserve"> </t>
    </r>
    <r>
      <rPr>
        <sz val="7.5"/>
        <rFont val="Arial Unicode"/>
        <family val="2"/>
        <charset val="204"/>
      </rPr>
      <t>(20%)</t>
    </r>
  </si>
  <si>
    <t> (5 %)</t>
  </si>
  <si>
    <t> (10 %)</t>
  </si>
  <si>
    <t>արոտներ (100%)</t>
  </si>
  <si>
    <t>3. Ծառածածկ տարածքների դաս</t>
  </si>
  <si>
    <t>հատուկ պահպանվող տարածքների հողեր</t>
  </si>
  <si>
    <t>անտառներ  (100%)</t>
  </si>
  <si>
    <t> (75 %)</t>
  </si>
  <si>
    <t>4. Թփուտապատ տարածքների դաս</t>
  </si>
  <si>
    <t>թփուտներ (100%)</t>
  </si>
  <si>
    <t> (15 %)</t>
  </si>
  <si>
    <t>5. Ջրածածկ տարածքների դաս</t>
  </si>
  <si>
    <t>ջրային հողեր (90%)</t>
  </si>
  <si>
    <t>հատուկ պահպանվող տարածքների հողեր (2 %)</t>
  </si>
  <si>
    <t>6. Բուսականությունից զուրկ տարածքների դաս</t>
  </si>
  <si>
    <t>մարդածին</t>
  </si>
  <si>
    <t>բնածին</t>
  </si>
  <si>
    <t>հողային ֆոնդի կատեգորիաները/գործառնական նշանակությունը</t>
  </si>
  <si>
    <t>բնակավայրի հողեր</t>
  </si>
  <si>
    <t>արդյունաբե-րության, ընդերքօգ-տագործման և այլ արտա-դրական նշանա-կության</t>
  </si>
  <si>
    <t>էներգետիկայի, կապի, տրանսպորտի, կոմունալ ենթա-կառուցվածք- ների</t>
  </si>
  <si>
    <t>պահուս-տային</t>
  </si>
  <si>
    <t>գյուղա- տնտե- սական</t>
  </si>
  <si>
    <t>անտա-ռային</t>
  </si>
  <si>
    <t>հատուկ պահ-պանվող տարածք-ների</t>
  </si>
  <si>
    <t>ջրային</t>
  </si>
  <si>
    <t>բնակելի կառուցա- պատման (առանց տնամերձ և այգեգործական հողերի՝ 60 %) (100%)</t>
  </si>
  <si>
    <t>հասարա-կական կառուցա-պատման (95%)</t>
  </si>
  <si>
    <t>այլ հողերի (80%)</t>
  </si>
  <si>
    <t>խառը կառուցա-պատման  (90 %)</t>
  </si>
  <si>
    <t>ընդհանուր օգտագործ-ման  (95 %)</t>
  </si>
  <si>
    <t> (100 %)</t>
  </si>
  <si>
    <t> (90 %)</t>
  </si>
  <si>
    <t>այլ հողա-տեսքեր (80 %)</t>
  </si>
  <si>
    <t>այլ հողեր (80%)</t>
  </si>
  <si>
    <t> (3 %)</t>
  </si>
  <si>
    <t> Ընդամենը (1+2+3+4+5+6)</t>
  </si>
  <si>
    <t>Աշխատակազմի քարտուղար՝</t>
  </si>
  <si>
    <t>Կ. Ալավերդյան</t>
  </si>
  <si>
    <t>Հավելված</t>
  </si>
  <si>
    <t>Կապան համայնքի ավագանու</t>
  </si>
  <si>
    <t>12 օգոստոսի 2025թ թիվ 90 -Ա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</si>
</sst>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1"/>
      <color rgb="FF000000"/>
      <name val="Arial Unicode"/>
      <family val="2"/>
      <charset val="204"/>
    </font>
    <font>
      <sz val="11"/>
      <color rgb="FF000000"/>
      <name val="Arial Unicode"/>
      <family val="2"/>
      <charset val="204"/>
    </font>
    <font>
      <sz val="7.5"/>
      <color rgb="FF000000"/>
      <name val="Arial Unicode"/>
      <family val="2"/>
      <charset val="204"/>
    </font>
    <font>
      <sz val="10"/>
      <color rgb="FF000000"/>
      <name val="Arial Unicode"/>
      <family val="2"/>
      <charset val="204"/>
    </font>
    <font>
      <sz val="7.5"/>
      <color rgb="FFFF0000"/>
      <name val="Arial Unicode"/>
      <family val="2"/>
      <charset val="204"/>
    </font>
    <font>
      <sz val="7.5"/>
      <name val="Arial Unicode"/>
      <family val="2"/>
      <charset val="204"/>
    </font>
    <font>
      <b/>
      <i/>
      <sz val="11"/>
      <color rgb="FF000000"/>
      <name val="Arial Unicode"/>
      <family val="2"/>
      <charset val="204"/>
    </font>
    <font>
      <i/>
      <sz val="14"/>
      <name val="GHEA Grapalat"/>
      <family val="3"/>
    </font>
    <font>
      <sz val="10"/>
      <name val="GHEA Grapalat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right" wrapText="1"/>
    </xf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hoxashinakan%20patetner\2023\&#1391;&#1377;&#1402;&#1377;&#1398;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4">
          <cell r="F14">
            <v>4427.1214</v>
          </cell>
        </row>
        <row r="27">
          <cell r="F27">
            <v>77.409199999999998</v>
          </cell>
        </row>
        <row r="28">
          <cell r="F28">
            <v>281.62880000000001</v>
          </cell>
        </row>
        <row r="40">
          <cell r="F40">
            <v>277.279</v>
          </cell>
        </row>
        <row r="50">
          <cell r="F50">
            <v>27124.674599999998</v>
          </cell>
        </row>
        <row r="51">
          <cell r="F51">
            <v>4370.6284999999998</v>
          </cell>
        </row>
        <row r="53">
          <cell r="F53">
            <v>68.69</v>
          </cell>
        </row>
        <row r="54">
          <cell r="F54">
            <v>694.88</v>
          </cell>
        </row>
        <row r="55">
          <cell r="F55">
            <v>949.94</v>
          </cell>
        </row>
        <row r="62">
          <cell r="F62">
            <v>332.14859999999999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workbookViewId="0">
      <selection activeCell="R20" sqref="R20"/>
    </sheetView>
  </sheetViews>
  <sheetFormatPr defaultRowHeight="15"/>
  <cols>
    <col min="1" max="1" width="9" customWidth="1"/>
    <col min="2" max="2" width="10.7109375" bestFit="1" customWidth="1"/>
    <col min="4" max="4" width="10.7109375" bestFit="1" customWidth="1"/>
    <col min="5" max="6" width="9.5703125" bestFit="1" customWidth="1"/>
    <col min="7" max="7" width="10.7109375" bestFit="1" customWidth="1"/>
    <col min="8" max="8" width="9.5703125" bestFit="1" customWidth="1"/>
    <col min="11" max="11" width="10.7109375" bestFit="1" customWidth="1"/>
    <col min="13" max="13" width="11.85546875" customWidth="1"/>
    <col min="14" max="14" width="12.85546875" customWidth="1"/>
  </cols>
  <sheetData>
    <row r="1" spans="1:14" ht="15.75">
      <c r="L1" s="17" t="s">
        <v>62</v>
      </c>
      <c r="M1" s="17"/>
      <c r="N1" s="17"/>
    </row>
    <row r="2" spans="1:14">
      <c r="K2" s="18" t="s">
        <v>63</v>
      </c>
      <c r="L2" s="18"/>
      <c r="M2" s="18"/>
      <c r="N2" s="18"/>
    </row>
    <row r="3" spans="1:14">
      <c r="J3" s="18" t="s">
        <v>64</v>
      </c>
      <c r="K3" s="18"/>
      <c r="L3" s="18"/>
      <c r="M3" s="18"/>
      <c r="N3" s="18"/>
    </row>
    <row r="5" spans="1:14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>
      <c r="A6" s="1"/>
    </row>
    <row r="7" spans="1:14">
      <c r="A7" s="20" t="s">
        <v>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1"/>
    </row>
    <row r="9" spans="1:14">
      <c r="A9" s="2"/>
      <c r="M9" s="18" t="s">
        <v>2</v>
      </c>
      <c r="N9" s="18"/>
    </row>
    <row r="10" spans="1:14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4">
      <c r="A12" s="19" t="s">
        <v>5</v>
      </c>
      <c r="B12" s="19"/>
      <c r="C12" s="19"/>
      <c r="D12" s="19"/>
      <c r="E12" s="19"/>
      <c r="F12" s="19"/>
      <c r="G12" s="19" t="s">
        <v>6</v>
      </c>
      <c r="H12" s="19"/>
      <c r="I12" s="19" t="s">
        <v>7</v>
      </c>
      <c r="J12" s="19"/>
      <c r="K12" s="19"/>
      <c r="L12" s="19"/>
      <c r="M12" s="19"/>
      <c r="N12" s="19"/>
    </row>
    <row r="13" spans="1:14">
      <c r="A13" s="19" t="s">
        <v>8</v>
      </c>
      <c r="B13" s="19"/>
      <c r="C13" s="19"/>
      <c r="D13" s="19"/>
      <c r="E13" s="19" t="s">
        <v>9</v>
      </c>
      <c r="F13" s="19"/>
      <c r="G13" s="19" t="s">
        <v>10</v>
      </c>
      <c r="H13" s="19"/>
      <c r="I13" s="19" t="s">
        <v>8</v>
      </c>
      <c r="J13" s="19"/>
      <c r="K13" s="19"/>
      <c r="L13" s="19"/>
      <c r="M13" s="19"/>
      <c r="N13" s="19"/>
    </row>
    <row r="14" spans="1:14" ht="21">
      <c r="A14" s="19"/>
      <c r="B14" s="19"/>
      <c r="C14" s="19"/>
      <c r="D14" s="19"/>
      <c r="E14" s="19"/>
      <c r="F14" s="19"/>
      <c r="G14" s="3" t="s">
        <v>11</v>
      </c>
      <c r="H14" s="3" t="s">
        <v>12</v>
      </c>
      <c r="I14" s="19"/>
      <c r="J14" s="19"/>
      <c r="K14" s="19"/>
      <c r="L14" s="19"/>
      <c r="M14" s="19"/>
      <c r="N14" s="19"/>
    </row>
    <row r="15" spans="1:14">
      <c r="A15" s="22">
        <v>4425.9225000000006</v>
      </c>
      <c r="B15" s="22"/>
      <c r="C15" s="22"/>
      <c r="D15" s="22"/>
      <c r="E15" s="22">
        <v>140.87800000000001</v>
      </c>
      <c r="F15" s="22"/>
      <c r="G15" s="4">
        <v>757.09799999999996</v>
      </c>
      <c r="H15" s="4">
        <v>29.54</v>
      </c>
      <c r="I15" s="23">
        <v>0</v>
      </c>
      <c r="J15" s="23"/>
      <c r="K15" s="23"/>
      <c r="L15" s="23"/>
      <c r="M15" s="23"/>
      <c r="N15" s="23"/>
    </row>
    <row r="16" spans="1:14">
      <c r="A16" s="5" t="s">
        <v>13</v>
      </c>
      <c r="B16" s="24">
        <f>A15+E15+G15+H15+I15</f>
        <v>5353.4385000000002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19" t="s">
        <v>14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>
      <c r="A19" s="19" t="s">
        <v>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52.5">
      <c r="A20" s="19" t="s">
        <v>5</v>
      </c>
      <c r="B20" s="19"/>
      <c r="C20" s="19"/>
      <c r="D20" s="19" t="s">
        <v>6</v>
      </c>
      <c r="E20" s="19"/>
      <c r="F20" s="19"/>
      <c r="G20" s="19"/>
      <c r="H20" s="3" t="s">
        <v>15</v>
      </c>
      <c r="I20" s="19" t="s">
        <v>16</v>
      </c>
      <c r="J20" s="19"/>
      <c r="K20" s="19" t="s">
        <v>7</v>
      </c>
      <c r="L20" s="19"/>
      <c r="M20" s="19"/>
      <c r="N20" s="19"/>
    </row>
    <row r="21" spans="1:14">
      <c r="A21" s="19" t="s">
        <v>17</v>
      </c>
      <c r="B21" s="19" t="s">
        <v>18</v>
      </c>
      <c r="C21" s="19" t="s">
        <v>19</v>
      </c>
      <c r="D21" s="19" t="s">
        <v>20</v>
      </c>
      <c r="E21" s="19" t="s">
        <v>21</v>
      </c>
      <c r="F21" s="19" t="s">
        <v>22</v>
      </c>
      <c r="G21" s="19" t="s">
        <v>23</v>
      </c>
      <c r="H21" s="26" t="s">
        <v>24</v>
      </c>
      <c r="I21" s="19" t="s">
        <v>25</v>
      </c>
      <c r="J21" s="19"/>
      <c r="K21" s="19" t="s">
        <v>17</v>
      </c>
      <c r="L21" s="19"/>
      <c r="M21" s="19" t="s">
        <v>26</v>
      </c>
      <c r="N21" s="19" t="s">
        <v>19</v>
      </c>
    </row>
    <row r="22" spans="1:14" ht="26.2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>
      <c r="A23" s="6">
        <v>935.98</v>
      </c>
      <c r="B23" s="6">
        <v>13474.54</v>
      </c>
      <c r="C23" s="6">
        <v>2180.41</v>
      </c>
      <c r="D23" s="6">
        <f>[1]Sheet1!F27*10%</f>
        <v>7.74092</v>
      </c>
      <c r="E23" s="6">
        <f>[1]Sheet1!F28*5%</f>
        <v>14.081440000000001</v>
      </c>
      <c r="F23" s="6">
        <v>5.41</v>
      </c>
      <c r="G23" s="6">
        <v>129.57</v>
      </c>
      <c r="H23" s="6">
        <v>617.65</v>
      </c>
      <c r="I23" s="27">
        <v>1.98</v>
      </c>
      <c r="J23" s="27"/>
      <c r="K23" s="27">
        <f>[1]Sheet1!F53</f>
        <v>68.69</v>
      </c>
      <c r="L23" s="27"/>
      <c r="M23" s="6">
        <f>[1]Sheet1!F54</f>
        <v>694.88</v>
      </c>
      <c r="N23" s="6">
        <f>[1]Sheet1!F55*20%</f>
        <v>189.98800000000003</v>
      </c>
    </row>
    <row r="24" spans="1:14">
      <c r="A24" s="5" t="s">
        <v>13</v>
      </c>
      <c r="B24" s="24">
        <f>A23+B23+C23+D23+E23+F23+G23+H23+I23+K23+M23+N23</f>
        <v>18320.920360000004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>
      <c r="A25" s="19" t="s">
        <v>27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>
      <c r="A26" s="19" t="s">
        <v>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>
      <c r="A27" s="19" t="s">
        <v>7</v>
      </c>
      <c r="B27" s="19"/>
      <c r="C27" s="19"/>
      <c r="D27" s="19"/>
      <c r="E27" s="19"/>
      <c r="F27" s="19"/>
      <c r="G27" s="19"/>
      <c r="H27" s="19" t="s">
        <v>28</v>
      </c>
      <c r="I27" s="19"/>
      <c r="J27" s="19"/>
      <c r="K27" s="19"/>
      <c r="L27" s="19"/>
      <c r="M27" s="19"/>
      <c r="N27" s="19"/>
    </row>
    <row r="28" spans="1:14">
      <c r="A28" s="19" t="s">
        <v>29</v>
      </c>
      <c r="B28" s="19"/>
      <c r="C28" s="19"/>
      <c r="D28" s="19"/>
      <c r="E28" s="19"/>
      <c r="F28" s="19"/>
      <c r="G28" s="19"/>
      <c r="H28" s="19" t="s">
        <v>30</v>
      </c>
      <c r="I28" s="19"/>
      <c r="J28" s="19"/>
      <c r="K28" s="19"/>
      <c r="L28" s="19"/>
      <c r="M28" s="19"/>
      <c r="N28" s="19"/>
    </row>
    <row r="29" spans="1:14">
      <c r="A29" s="22">
        <f>[1]Sheet1!F50</f>
        <v>27124.674599999998</v>
      </c>
      <c r="B29" s="22"/>
      <c r="C29" s="22"/>
      <c r="D29" s="22"/>
      <c r="E29" s="22"/>
      <c r="F29" s="22"/>
      <c r="G29" s="22"/>
      <c r="H29" s="22">
        <v>9264.83</v>
      </c>
      <c r="I29" s="22"/>
      <c r="J29" s="22"/>
      <c r="K29" s="22"/>
      <c r="L29" s="22"/>
      <c r="M29" s="22"/>
      <c r="N29" s="22"/>
    </row>
    <row r="30" spans="1:14">
      <c r="A30" s="5" t="s">
        <v>13</v>
      </c>
      <c r="B30" s="24">
        <f>A29+H29</f>
        <v>36389.5046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19" t="s">
        <v>31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>
      <c r="A33" s="19" t="s">
        <v>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>
      <c r="A34" s="19" t="s">
        <v>7</v>
      </c>
      <c r="B34" s="19"/>
      <c r="C34" s="19"/>
      <c r="D34" s="19"/>
      <c r="E34" s="19"/>
      <c r="F34" s="19"/>
      <c r="G34" s="19"/>
      <c r="H34" s="19" t="s">
        <v>28</v>
      </c>
      <c r="I34" s="19"/>
      <c r="J34" s="19"/>
      <c r="K34" s="19"/>
      <c r="L34" s="19"/>
      <c r="M34" s="19"/>
      <c r="N34" s="19"/>
    </row>
    <row r="35" spans="1:14">
      <c r="A35" s="19" t="s">
        <v>32</v>
      </c>
      <c r="B35" s="19"/>
      <c r="C35" s="19"/>
      <c r="D35" s="19"/>
      <c r="E35" s="19"/>
      <c r="F35" s="19"/>
      <c r="G35" s="19"/>
      <c r="H35" s="19" t="s">
        <v>33</v>
      </c>
      <c r="I35" s="19"/>
      <c r="J35" s="19"/>
      <c r="K35" s="19"/>
      <c r="L35" s="19"/>
      <c r="M35" s="19"/>
      <c r="N35" s="19"/>
    </row>
    <row r="36" spans="1:14">
      <c r="A36" s="22">
        <f>[1]Sheet1!F51</f>
        <v>4370.6284999999998</v>
      </c>
      <c r="B36" s="22"/>
      <c r="C36" s="22"/>
      <c r="D36" s="22"/>
      <c r="E36" s="22"/>
      <c r="F36" s="22"/>
      <c r="G36" s="22"/>
      <c r="H36" s="22">
        <v>1852.97</v>
      </c>
      <c r="I36" s="22"/>
      <c r="J36" s="22"/>
      <c r="K36" s="22"/>
      <c r="L36" s="22"/>
      <c r="M36" s="22"/>
      <c r="N36" s="22"/>
    </row>
    <row r="37" spans="1:14">
      <c r="A37" s="5" t="s">
        <v>13</v>
      </c>
      <c r="B37" s="24">
        <f>A36+H36</f>
        <v>6223.5985000000001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</row>
    <row r="38" spans="1:1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19" t="s">
        <v>34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>
      <c r="A40" s="19" t="s">
        <v>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4">
      <c r="A41" s="19" t="s">
        <v>35</v>
      </c>
      <c r="B41" s="19"/>
      <c r="C41" s="19"/>
      <c r="D41" s="19"/>
      <c r="E41" s="19"/>
      <c r="F41" s="19"/>
      <c r="G41" s="19"/>
      <c r="H41" s="19" t="s">
        <v>36</v>
      </c>
      <c r="I41" s="19"/>
      <c r="J41" s="19"/>
      <c r="K41" s="19"/>
      <c r="L41" s="19"/>
      <c r="M41" s="19"/>
      <c r="N41" s="19"/>
    </row>
    <row r="42" spans="1:14">
      <c r="A42" s="22">
        <f>[1]Sheet1!F62*90%</f>
        <v>298.93374</v>
      </c>
      <c r="B42" s="22"/>
      <c r="C42" s="22"/>
      <c r="D42" s="22"/>
      <c r="E42" s="22"/>
      <c r="F42" s="22"/>
      <c r="G42" s="22"/>
      <c r="H42" s="22">
        <v>247.06200000000001</v>
      </c>
      <c r="I42" s="22"/>
      <c r="J42" s="22"/>
      <c r="K42" s="22"/>
      <c r="L42" s="22"/>
      <c r="M42" s="22"/>
      <c r="N42" s="22"/>
    </row>
    <row r="43" spans="1:14">
      <c r="A43" s="5" t="s">
        <v>13</v>
      </c>
      <c r="B43" s="24">
        <f>A42+H42</f>
        <v>545.99574000000007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</row>
    <row r="45" spans="1:14">
      <c r="A45" s="21" t="s">
        <v>37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4">
      <c r="A46" s="21" t="s">
        <v>38</v>
      </c>
      <c r="B46" s="21"/>
      <c r="C46" s="21"/>
      <c r="D46" s="21"/>
      <c r="E46" s="21"/>
      <c r="F46" s="21"/>
      <c r="G46" s="21"/>
      <c r="H46" s="21"/>
      <c r="I46" s="21"/>
      <c r="J46" s="21"/>
      <c r="K46" s="21" t="s">
        <v>39</v>
      </c>
      <c r="L46" s="21"/>
      <c r="M46" s="21"/>
      <c r="N46" s="21"/>
    </row>
    <row r="47" spans="1:14">
      <c r="A47" s="21" t="s">
        <v>40</v>
      </c>
      <c r="B47" s="21"/>
      <c r="C47" s="21"/>
      <c r="D47" s="21"/>
      <c r="E47" s="21"/>
      <c r="F47" s="21"/>
      <c r="G47" s="21"/>
      <c r="H47" s="21"/>
      <c r="I47" s="21"/>
      <c r="J47" s="21"/>
      <c r="K47" s="21" t="s">
        <v>40</v>
      </c>
      <c r="L47" s="21"/>
      <c r="M47" s="21"/>
      <c r="N47" s="21"/>
    </row>
    <row r="48" spans="1:14" ht="84">
      <c r="A48" s="21" t="s">
        <v>41</v>
      </c>
      <c r="B48" s="21"/>
      <c r="C48" s="21"/>
      <c r="D48" s="21"/>
      <c r="E48" s="21"/>
      <c r="F48" s="21"/>
      <c r="G48" s="7" t="s">
        <v>42</v>
      </c>
      <c r="H48" s="7" t="s">
        <v>43</v>
      </c>
      <c r="I48" s="7" t="s">
        <v>16</v>
      </c>
      <c r="J48" s="7" t="s">
        <v>44</v>
      </c>
      <c r="K48" s="7" t="s">
        <v>45</v>
      </c>
      <c r="L48" s="7" t="s">
        <v>46</v>
      </c>
      <c r="M48" s="7" t="s">
        <v>47</v>
      </c>
      <c r="N48" s="7" t="s">
        <v>48</v>
      </c>
    </row>
    <row r="49" spans="1:14" ht="94.5">
      <c r="A49" s="7" t="s">
        <v>49</v>
      </c>
      <c r="B49" s="3" t="s">
        <v>50</v>
      </c>
      <c r="C49" s="5"/>
      <c r="D49" s="3" t="s">
        <v>51</v>
      </c>
      <c r="E49" s="3" t="s">
        <v>52</v>
      </c>
      <c r="F49" s="3" t="s">
        <v>53</v>
      </c>
      <c r="G49" s="7" t="s">
        <v>54</v>
      </c>
      <c r="H49" s="7" t="s">
        <v>54</v>
      </c>
      <c r="I49" s="7" t="s">
        <v>55</v>
      </c>
      <c r="J49" s="7" t="s">
        <v>54</v>
      </c>
      <c r="K49" s="7" t="s">
        <v>56</v>
      </c>
      <c r="L49" s="7" t="s">
        <v>57</v>
      </c>
      <c r="M49" s="7" t="s">
        <v>58</v>
      </c>
      <c r="N49" s="7" t="s">
        <v>25</v>
      </c>
    </row>
    <row r="50" spans="1:14">
      <c r="A50" s="8">
        <v>530.77</v>
      </c>
      <c r="B50" s="8">
        <v>102.8</v>
      </c>
      <c r="C50" s="9"/>
      <c r="D50" s="8">
        <v>518.27</v>
      </c>
      <c r="E50" s="8">
        <f>[1]Sheet1!F27*90%</f>
        <v>69.668279999999996</v>
      </c>
      <c r="F50" s="8">
        <f>[1]Sheet1!F28*95%</f>
        <v>267.54736000000003</v>
      </c>
      <c r="G50" s="8">
        <v>1478.45</v>
      </c>
      <c r="H50" s="8">
        <f>[1]Sheet1!F40</f>
        <v>277.279</v>
      </c>
      <c r="I50" s="8">
        <v>17.809999999999999</v>
      </c>
      <c r="J50" s="10">
        <v>0</v>
      </c>
      <c r="K50" s="8">
        <v>8721.64</v>
      </c>
      <c r="L50" s="8">
        <f>[1]Sheet1!F55*80%</f>
        <v>759.95200000000011</v>
      </c>
      <c r="M50" s="8">
        <v>370.59</v>
      </c>
      <c r="N50" s="8">
        <f>[1]Sheet1!F62*10%</f>
        <v>33.214860000000002</v>
      </c>
    </row>
    <row r="51" spans="1:14">
      <c r="A51" s="11" t="s">
        <v>13</v>
      </c>
      <c r="B51" s="24">
        <f>A50+B50+D50+E50+F50+H50+I50+J50+K50+L50+M50+N50+G50</f>
        <v>13147.9915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>
      <c r="A52" s="29" t="s">
        <v>59</v>
      </c>
      <c r="B52" s="29"/>
      <c r="C52" s="30">
        <f>B16+B24+B30+B37+B43+B51</f>
        <v>79981.449200000017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>
      <c r="A53" s="12"/>
    </row>
    <row r="55" spans="1:14" ht="20.25">
      <c r="C55" s="13" t="s">
        <v>60</v>
      </c>
      <c r="D55" s="13"/>
      <c r="E55" s="13"/>
      <c r="F55" s="13"/>
      <c r="G55" s="14"/>
      <c r="H55" s="14"/>
      <c r="I55" s="15" t="s">
        <v>61</v>
      </c>
      <c r="J55" s="15"/>
      <c r="K55" s="16"/>
    </row>
  </sheetData>
  <mergeCells count="78">
    <mergeCell ref="B51:N51"/>
    <mergeCell ref="A52:B52"/>
    <mergeCell ref="C52:N52"/>
    <mergeCell ref="A45:N45"/>
    <mergeCell ref="A46:J46"/>
    <mergeCell ref="K46:N46"/>
    <mergeCell ref="A47:J47"/>
    <mergeCell ref="K47:N47"/>
    <mergeCell ref="A48:F48"/>
    <mergeCell ref="A44:N44"/>
    <mergeCell ref="A36:G36"/>
    <mergeCell ref="H36:N36"/>
    <mergeCell ref="B37:N37"/>
    <mergeCell ref="A38:N38"/>
    <mergeCell ref="A39:N39"/>
    <mergeCell ref="A40:N40"/>
    <mergeCell ref="A41:G41"/>
    <mergeCell ref="H41:N41"/>
    <mergeCell ref="A42:G42"/>
    <mergeCell ref="H42:N42"/>
    <mergeCell ref="B43:N43"/>
    <mergeCell ref="A32:N32"/>
    <mergeCell ref="A33:N33"/>
    <mergeCell ref="A34:G34"/>
    <mergeCell ref="H34:N34"/>
    <mergeCell ref="A35:G35"/>
    <mergeCell ref="H35:N35"/>
    <mergeCell ref="A31:N31"/>
    <mergeCell ref="I23:J23"/>
    <mergeCell ref="K23:L23"/>
    <mergeCell ref="B24:N24"/>
    <mergeCell ref="A25:N25"/>
    <mergeCell ref="A26:N26"/>
    <mergeCell ref="A27:G27"/>
    <mergeCell ref="H27:N27"/>
    <mergeCell ref="A28:G28"/>
    <mergeCell ref="H28:N28"/>
    <mergeCell ref="A29:G29"/>
    <mergeCell ref="H29:N29"/>
    <mergeCell ref="B30:N30"/>
    <mergeCell ref="N21:N22"/>
    <mergeCell ref="A21:A22"/>
    <mergeCell ref="B21:B22"/>
    <mergeCell ref="C21:C22"/>
    <mergeCell ref="D21:D22"/>
    <mergeCell ref="E21:E22"/>
    <mergeCell ref="F21:F22"/>
    <mergeCell ref="G21:G22"/>
    <mergeCell ref="H21:H22"/>
    <mergeCell ref="I21:J22"/>
    <mergeCell ref="K21:L22"/>
    <mergeCell ref="M21:M22"/>
    <mergeCell ref="B16:N16"/>
    <mergeCell ref="A17:N17"/>
    <mergeCell ref="A18:N18"/>
    <mergeCell ref="A19:N19"/>
    <mergeCell ref="A20:C20"/>
    <mergeCell ref="D20:G20"/>
    <mergeCell ref="I20:J20"/>
    <mergeCell ref="K20:N20"/>
    <mergeCell ref="A13:D14"/>
    <mergeCell ref="E13:F14"/>
    <mergeCell ref="G13:H13"/>
    <mergeCell ref="I13:N14"/>
    <mergeCell ref="A15:D15"/>
    <mergeCell ref="E15:F15"/>
    <mergeCell ref="I15:N15"/>
    <mergeCell ref="L1:N1"/>
    <mergeCell ref="K2:N2"/>
    <mergeCell ref="J3:N3"/>
    <mergeCell ref="A12:F12"/>
    <mergeCell ref="G12:H12"/>
    <mergeCell ref="I12:N12"/>
    <mergeCell ref="A5:N5"/>
    <mergeCell ref="A7:N7"/>
    <mergeCell ref="M9:N9"/>
    <mergeCell ref="A10:N10"/>
    <mergeCell ref="A11:N11"/>
  </mergeCells>
  <pageMargins left="0.28999999999999998" right="0.23" top="0.39" bottom="0.31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2025-08-15T06:42:18Z</dcterms:modified>
</cp:coreProperties>
</file>