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Havelvats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2" l="1"/>
  <c r="F108" i="2"/>
  <c r="F109" i="2"/>
  <c r="F110" i="2"/>
  <c r="F111" i="2"/>
  <c r="F112" i="2"/>
  <c r="F105" i="2"/>
  <c r="F98" i="2"/>
  <c r="F99" i="2"/>
  <c r="F100" i="2"/>
  <c r="F101" i="2"/>
  <c r="F94" i="2"/>
  <c r="F93" i="2"/>
  <c r="F88" i="2"/>
  <c r="F89" i="2"/>
  <c r="F90" i="2"/>
  <c r="F83" i="2"/>
  <c r="F84" i="2"/>
  <c r="F87" i="2"/>
  <c r="F82" i="2"/>
  <c r="F77" i="2"/>
  <c r="F72" i="2"/>
  <c r="F68" i="2"/>
  <c r="F69" i="2"/>
  <c r="F67" i="2"/>
  <c r="F63" i="2"/>
  <c r="F64" i="2"/>
  <c r="F62" i="2"/>
  <c r="F58" i="2"/>
  <c r="F59" i="2"/>
  <c r="F20" i="2"/>
  <c r="F23" i="2"/>
  <c r="F24" i="2"/>
  <c r="F36" i="2"/>
  <c r="F40" i="2"/>
  <c r="F42" i="2"/>
  <c r="F43" i="2"/>
  <c r="F44" i="2"/>
  <c r="F47" i="2"/>
  <c r="F48" i="2"/>
  <c r="F49" i="2"/>
  <c r="F50" i="2"/>
  <c r="F51" i="2"/>
  <c r="F18" i="2"/>
  <c r="E106" i="2"/>
  <c r="F106" i="2" s="1"/>
  <c r="E105" i="2"/>
  <c r="E97" i="2"/>
  <c r="F97" i="2" s="1"/>
  <c r="E58" i="2"/>
  <c r="E57" i="2"/>
  <c r="F57" i="2" s="1"/>
  <c r="E56" i="2"/>
  <c r="F56" i="2" s="1"/>
  <c r="E54" i="2"/>
  <c r="E46" i="2"/>
  <c r="F46" i="2" s="1"/>
  <c r="E45" i="2"/>
  <c r="F45" i="2" s="1"/>
  <c r="E44" i="2"/>
  <c r="E43" i="2"/>
  <c r="E41" i="2"/>
  <c r="F41" i="2" s="1"/>
  <c r="E39" i="2"/>
  <c r="F39" i="2" s="1"/>
  <c r="E38" i="2"/>
  <c r="F38" i="2" s="1"/>
  <c r="E37" i="2"/>
  <c r="F37" i="2" s="1"/>
  <c r="E36" i="2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27" i="2"/>
  <c r="F27" i="2" s="1"/>
  <c r="E23" i="2"/>
  <c r="E24" i="2"/>
  <c r="E25" i="2"/>
  <c r="F25" i="2" s="1"/>
  <c r="E26" i="2"/>
  <c r="F26" i="2" s="1"/>
  <c r="E22" i="2"/>
  <c r="F22" i="2" s="1"/>
  <c r="E21" i="2"/>
  <c r="F21" i="2" s="1"/>
  <c r="E20" i="2"/>
  <c r="E19" i="2"/>
  <c r="F19" i="2" s="1"/>
  <c r="E18" i="2"/>
  <c r="E15" i="2"/>
  <c r="F15" i="2" s="1"/>
  <c r="E14" i="2"/>
  <c r="F14" i="2" s="1"/>
  <c r="E13" i="2"/>
  <c r="F13" i="2" s="1"/>
  <c r="F8" i="2"/>
  <c r="E10" i="2"/>
  <c r="F10" i="2" s="1"/>
  <c r="E9" i="2"/>
  <c r="F9" i="2" s="1"/>
  <c r="C95" i="2" l="1"/>
  <c r="C85" i="2"/>
  <c r="C80" i="2"/>
  <c r="F79" i="2"/>
  <c r="F78" i="2"/>
  <c r="C75" i="2"/>
  <c r="F74" i="2"/>
  <c r="F73" i="2"/>
  <c r="C70" i="2"/>
  <c r="C65" i="2"/>
  <c r="C60" i="2"/>
  <c r="D102" i="2"/>
  <c r="D16" i="2"/>
  <c r="C16" i="2"/>
  <c r="D11" i="2"/>
  <c r="F102" i="2" l="1"/>
  <c r="F95" i="2"/>
  <c r="F16" i="2"/>
  <c r="F60" i="2"/>
  <c r="F65" i="2"/>
  <c r="F70" i="2"/>
  <c r="F75" i="2"/>
  <c r="F80" i="2"/>
  <c r="F85" i="2"/>
  <c r="D113" i="2"/>
  <c r="C113" i="2"/>
  <c r="D103" i="2"/>
  <c r="D52" i="2"/>
  <c r="C52" i="2"/>
  <c r="D114" i="2" l="1"/>
  <c r="F54" i="2"/>
  <c r="F91" i="2"/>
  <c r="F11" i="2"/>
  <c r="F113" i="2" l="1"/>
  <c r="F103" i="2"/>
  <c r="F52" i="2"/>
  <c r="C91" i="2"/>
  <c r="C103" i="2" s="1"/>
  <c r="C114" i="2" s="1"/>
  <c r="F114" i="2" l="1"/>
</calcChain>
</file>

<file path=xl/sharedStrings.xml><?xml version="1.0" encoding="utf-8"?>
<sst xmlns="http://schemas.openxmlformats.org/spreadsheetml/2006/main" count="120" uniqueCount="87">
  <si>
    <t>Հ/Հ</t>
  </si>
  <si>
    <t>Դրույքաչափը</t>
  </si>
  <si>
    <t>Համայնքի ղեկավար</t>
  </si>
  <si>
    <t>Համայնքի ղեկավարի տեղակալ</t>
  </si>
  <si>
    <t>Համայնքի ղեկավարի խորհրդական</t>
  </si>
  <si>
    <t>Մամուլի քարտուղար</t>
  </si>
  <si>
    <t>Ընդամենը</t>
  </si>
  <si>
    <t>Աշխատակազմի քարտուղար</t>
  </si>
  <si>
    <t>Բաժնի պետ</t>
  </si>
  <si>
    <t>Գլխավոր մասնագետ</t>
  </si>
  <si>
    <t>Առաջատար մասնագետ</t>
  </si>
  <si>
    <t>Ֆինանսական բաժին</t>
  </si>
  <si>
    <t>Տնտեսական զարգացման և արտաքին կապերի բաժին</t>
  </si>
  <si>
    <t>Եկամուտների գանձման, առևտրի և սպասարկման բաժին</t>
  </si>
  <si>
    <t>Կրթության, մշակույթի և սպորտի բաժին</t>
  </si>
  <si>
    <t>Գործավար</t>
  </si>
  <si>
    <t>Անցակետի հսկիչ</t>
  </si>
  <si>
    <t>Վարորդ</t>
  </si>
  <si>
    <t>Հավաքարար</t>
  </si>
  <si>
    <t>Անվտանգության պատասխանատու</t>
  </si>
  <si>
    <t>Պահակ</t>
  </si>
  <si>
    <t>Համայնքի ղեկավարի օգնական</t>
  </si>
  <si>
    <t>Աշխատակազմի քարտուղար՝</t>
  </si>
  <si>
    <t>Նելլի Շահանզարյան</t>
  </si>
  <si>
    <t>Ներքին աուդիտի բաժին</t>
  </si>
  <si>
    <t>Գլխավոր մասնագետ-անձնակազմի կառավարման գծով</t>
  </si>
  <si>
    <t>Քարտուղարության բաժին</t>
  </si>
  <si>
    <t>Սպասարկող անձնակազմի պատասխանատու</t>
  </si>
  <si>
    <t>Վարչական ղեկավար Արծվանիկ</t>
  </si>
  <si>
    <t>Վարչական ղեկավար Դավիթ Բեկ</t>
  </si>
  <si>
    <t>Վարչական ղեկավար Սյունիք</t>
  </si>
  <si>
    <t>Վարչական ղեկավար Գեղանուշ</t>
  </si>
  <si>
    <t>Վարչական ղեկավար Վերին Խոտանան</t>
  </si>
  <si>
    <t>Վարչական ղեկավար Շիկահող</t>
  </si>
  <si>
    <t>Վարչական ղեկավար Աճանան</t>
  </si>
  <si>
    <t>Վարչական ղեկավար Եղվարդ</t>
  </si>
  <si>
    <t>Վարչական ղեկավար Ծավ</t>
  </si>
  <si>
    <t>Վարչական ղեկավար Առաջաձոր</t>
  </si>
  <si>
    <t>Վարչական ղեկավար Օխտար</t>
  </si>
  <si>
    <t>Վարչական ղեկավար Տանձավեր</t>
  </si>
  <si>
    <t>Վարչական ղեկավար Անտառաշատ</t>
  </si>
  <si>
    <t>Վարչական ղեկավար Նորաշենիկ</t>
  </si>
  <si>
    <t>Վարչական ղեկավար Ճակատեն</t>
  </si>
  <si>
    <t>Վարչական ղեկավար Ագարակ</t>
  </si>
  <si>
    <t>Վարչական ղեկավար Սևաքար</t>
  </si>
  <si>
    <t>Վարչական ղեկավար Կաղնուտ</t>
  </si>
  <si>
    <t>Վարչական ղեկավար Վարդավանք</t>
  </si>
  <si>
    <t>Վարչական ղեկավար Սրաշեն</t>
  </si>
  <si>
    <t>Վարչական ղեկավար Տավրուս</t>
  </si>
  <si>
    <t>Վարչական ղեկավար Ուժանիս</t>
  </si>
  <si>
    <t>Վարչական ղեկավար Ձորաստան</t>
  </si>
  <si>
    <t>Վարչական ղեկավար Աղվանի</t>
  </si>
  <si>
    <t>Վարչական ղեկավար Ներքին Խոտանան</t>
  </si>
  <si>
    <t>Վարչական ղեկավար Չափնի</t>
  </si>
  <si>
    <t>Վարչական ղեկավար Շրվենանց</t>
  </si>
  <si>
    <t>Վարչական ղեկավար Վանեք</t>
  </si>
  <si>
    <t>Վարչական ղեկավար Ներքին Հանդ</t>
  </si>
  <si>
    <t>Վարչական ղեկավար Խդրանց</t>
  </si>
  <si>
    <t>Վարչական ղեկավար Շիշկերտ</t>
  </si>
  <si>
    <t>Վարչական ղեկավար Սզնակ</t>
  </si>
  <si>
    <t>Վարչական ղեկավար Եղեգ</t>
  </si>
  <si>
    <t>Գլխավոր մասնագետ-իրավաբան</t>
  </si>
  <si>
    <t>Բանվոր</t>
  </si>
  <si>
    <t xml:space="preserve"> </t>
  </si>
  <si>
    <t>Բաժնի պետի տեղակալ</t>
  </si>
  <si>
    <t>Վարչական ղեկավար Ըրկենանց</t>
  </si>
  <si>
    <t>Հանայնքի ղեկավարի առաջին տեղակալ</t>
  </si>
  <si>
    <t>Քաղաքաշինության և հողաշինության բաժին</t>
  </si>
  <si>
    <t>Գյուղատնտեսության և բնապահպանության բաժին</t>
  </si>
  <si>
    <t>ՀՀ ՍՅՈՒՆԻՔԻ ՄԱՐԶԻ ԿԱՊԱՆԻ ՀԱՄԱՅՆՔԱՊԵՏԱՐԱՆԻ ԱՇԽԱՏԱԿԱԶՄԻ ԱՇԽԱՏԱԿԻՑՆԵՐԻ ԹՎԱՔԱՆԱԿԸ,ՀԱՍՏԻՔԱՑՈՒՑԱԿԸ ԵՎ ՊԱՇՏՈՆԱՅԻՆ ԴՐՈՒՅՔԱՉԱՓԵՐԸ</t>
  </si>
  <si>
    <t>Աշխատակիցների թիվը՝ 160</t>
  </si>
  <si>
    <t>ՀԱՍՏԻՔԱՅԻՆ ՄԻԱՎՈՐԸ</t>
  </si>
  <si>
    <t>ՀԱՍՏԻՔԻ ԱՆՎԱՆՈՒՄԸ</t>
  </si>
  <si>
    <t>ՊԱՇՏՈՆԱՅԻՆ ԴՐՈՒՅՔԱՉԱՓԸ</t>
  </si>
  <si>
    <t>ԱՇԽԱՏԱՎԱՐՁԻ ՉԱՓԸ</t>
  </si>
  <si>
    <t>ՀԱՄԱՅՆՔԱՅԻՆ ՔԱՂԱՔԱԿԱՆ ՊԱՇՏՈՆՆԵՐ</t>
  </si>
  <si>
    <t xml:space="preserve">ՀԱՄԱՅՆՔԱՅԻՆ  ՀԱՅԵՑՈՂԱԿԱՆ ՊԱՇՏՈՆՆԵՐ
</t>
  </si>
  <si>
    <t>ՀԱՄԱՅՆՔԱՅԻՆ ՎԱՐՉԱԿԱՆ ՊԱՇՏՈՆՆԵՐ</t>
  </si>
  <si>
    <t>ՀԱՄԱՅՆՔԱՅԻՆ ԾԱՌԱՅՈՒԹՅԱՆ ՊԱՇՏՈՆՆԵՐ</t>
  </si>
  <si>
    <t>Առաջատար մասնագետ - ՔԿԱԳ</t>
  </si>
  <si>
    <t>Գլխավոր մասնագետ - ՔԿԱԳ</t>
  </si>
  <si>
    <t>Առաջին կարգի մասնագետ</t>
  </si>
  <si>
    <t>Աշխատակազմ (կառուցվածքային ստորաբաժանումների մեջ չներառված պաշտոններ)</t>
  </si>
  <si>
    <t>ԸՆԴԱՄԵՆԸ՝ համայնքային ծառայողներ</t>
  </si>
  <si>
    <t>ՏԵԽՆԻԿԱԿԱՆ ՍՊԱՍԱՐԿՈՒՄ ԻՐԱԿԱՆԱՑՆՈՂ ԱՆՁՆԱԿԱԶՄ</t>
  </si>
  <si>
    <t>ԸՆԴԱՄԵՆԸ</t>
  </si>
  <si>
    <r>
      <rPr>
        <b/>
        <i/>
        <sz val="11"/>
        <color theme="1"/>
        <rFont val="GHEA Grapalat"/>
        <family val="3"/>
      </rPr>
      <t>Հավելված 2
Կապան համայնքի ավագանու
2024թ. Դեկտեմբերի 27-ի թիվ  N 189 -Ա որոշման</t>
    </r>
    <r>
      <rPr>
        <sz val="11"/>
        <color theme="1"/>
        <rFont val="GHEA Grapalat"/>
        <family val="3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</si>
</sst>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GHEA Mariam"/>
      <family val="3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abSelected="1" workbookViewId="0">
      <selection activeCell="J6" sqref="J6"/>
    </sheetView>
  </sheetViews>
  <sheetFormatPr defaultRowHeight="16.5" x14ac:dyDescent="0.25"/>
  <cols>
    <col min="1" max="1" width="6.140625" style="2" customWidth="1"/>
    <col min="2" max="2" width="34.5703125" style="1" customWidth="1"/>
    <col min="3" max="3" width="16.7109375" style="2" customWidth="1"/>
    <col min="4" max="4" width="16.85546875" style="2" hidden="1" customWidth="1"/>
    <col min="5" max="5" width="18.42578125" style="2" customWidth="1"/>
    <col min="6" max="6" width="16.140625" style="2" customWidth="1"/>
    <col min="7" max="7" width="11.5703125" style="1" bestFit="1" customWidth="1"/>
    <col min="8" max="13" width="9.140625" style="1"/>
    <col min="14" max="14" width="19" style="1" customWidth="1"/>
    <col min="15" max="16384" width="9.140625" style="1"/>
  </cols>
  <sheetData>
    <row r="1" spans="1:6" ht="16.5" customHeight="1" x14ac:dyDescent="0.25">
      <c r="A1" s="21" t="s">
        <v>86</v>
      </c>
      <c r="B1" s="21"/>
      <c r="C1" s="21"/>
      <c r="D1" s="21"/>
      <c r="E1" s="21"/>
      <c r="F1" s="21"/>
    </row>
    <row r="2" spans="1:6" ht="19.5" customHeight="1" x14ac:dyDescent="0.25">
      <c r="A2" s="21"/>
      <c r="B2" s="21"/>
      <c r="C2" s="21"/>
      <c r="D2" s="21"/>
      <c r="E2" s="21"/>
      <c r="F2" s="21"/>
    </row>
    <row r="3" spans="1:6" ht="36.75" customHeight="1" x14ac:dyDescent="0.25">
      <c r="A3" s="21"/>
      <c r="B3" s="21"/>
      <c r="C3" s="21"/>
      <c r="D3" s="21"/>
      <c r="E3" s="21"/>
      <c r="F3" s="21"/>
    </row>
    <row r="4" spans="1:6" ht="64.5" customHeight="1" x14ac:dyDescent="0.25">
      <c r="A4" s="30" t="s">
        <v>69</v>
      </c>
      <c r="B4" s="30"/>
      <c r="C4" s="30"/>
      <c r="D4" s="30"/>
      <c r="E4" s="30"/>
      <c r="F4" s="30"/>
    </row>
    <row r="5" spans="1:6" ht="17.25" customHeight="1" x14ac:dyDescent="0.25">
      <c r="A5" s="27" t="s">
        <v>70</v>
      </c>
      <c r="B5" s="30"/>
      <c r="C5" s="5"/>
      <c r="D5" s="5"/>
      <c r="E5" s="15"/>
      <c r="F5" s="5"/>
    </row>
    <row r="6" spans="1:6" ht="43.5" customHeight="1" x14ac:dyDescent="0.25">
      <c r="A6" s="17" t="s">
        <v>0</v>
      </c>
      <c r="B6" s="17" t="s">
        <v>72</v>
      </c>
      <c r="C6" s="17" t="s">
        <v>71</v>
      </c>
      <c r="D6" s="17" t="s">
        <v>1</v>
      </c>
      <c r="E6" s="18" t="s">
        <v>73</v>
      </c>
      <c r="F6" s="17" t="s">
        <v>74</v>
      </c>
    </row>
    <row r="7" spans="1:6" ht="19.5" customHeight="1" x14ac:dyDescent="0.25">
      <c r="A7" s="28" t="s">
        <v>75</v>
      </c>
      <c r="B7" s="31"/>
      <c r="C7" s="31"/>
      <c r="D7" s="31"/>
      <c r="E7" s="31"/>
      <c r="F7" s="29"/>
    </row>
    <row r="8" spans="1:6" x14ac:dyDescent="0.25">
      <c r="A8" s="6">
        <v>1</v>
      </c>
      <c r="B8" s="7" t="s">
        <v>2</v>
      </c>
      <c r="C8" s="6">
        <v>1</v>
      </c>
      <c r="D8" s="6">
        <v>447000</v>
      </c>
      <c r="E8" s="6">
        <v>569210</v>
      </c>
      <c r="F8" s="6">
        <f>E8*C8</f>
        <v>569210</v>
      </c>
    </row>
    <row r="9" spans="1:6" ht="28.5" customHeight="1" x14ac:dyDescent="0.25">
      <c r="A9" s="6">
        <v>2</v>
      </c>
      <c r="B9" s="7" t="s">
        <v>66</v>
      </c>
      <c r="C9" s="6">
        <v>1</v>
      </c>
      <c r="D9" s="6"/>
      <c r="E9" s="6">
        <f>419870*110%</f>
        <v>461857.00000000006</v>
      </c>
      <c r="F9" s="6">
        <f t="shared" ref="F9:F10" si="0">E9*C9</f>
        <v>461857.00000000006</v>
      </c>
    </row>
    <row r="10" spans="1:6" x14ac:dyDescent="0.25">
      <c r="A10" s="13">
        <v>3</v>
      </c>
      <c r="B10" s="14" t="s">
        <v>3</v>
      </c>
      <c r="C10" s="13">
        <v>2</v>
      </c>
      <c r="D10" s="6">
        <v>357000</v>
      </c>
      <c r="E10" s="6">
        <f>419870*110%</f>
        <v>461857.00000000006</v>
      </c>
      <c r="F10" s="6">
        <f t="shared" si="0"/>
        <v>923714.00000000012</v>
      </c>
    </row>
    <row r="11" spans="1:6" x14ac:dyDescent="0.25">
      <c r="A11" s="13"/>
      <c r="B11" s="16" t="s">
        <v>6</v>
      </c>
      <c r="C11" s="16">
        <v>4</v>
      </c>
      <c r="D11" s="13">
        <f t="shared" ref="D11" si="1">SUM(D6:D8)</f>
        <v>447000</v>
      </c>
      <c r="E11" s="13"/>
      <c r="F11" s="16">
        <f>F10+F9+F8</f>
        <v>1954781.0000000002</v>
      </c>
    </row>
    <row r="12" spans="1:6" x14ac:dyDescent="0.25">
      <c r="A12" s="22" t="s">
        <v>76</v>
      </c>
      <c r="B12" s="23"/>
      <c r="C12" s="23"/>
      <c r="D12" s="23"/>
      <c r="E12" s="23"/>
      <c r="F12" s="24"/>
    </row>
    <row r="13" spans="1:6" ht="33" x14ac:dyDescent="0.25">
      <c r="A13" s="6">
        <v>1</v>
      </c>
      <c r="B13" s="7" t="s">
        <v>4</v>
      </c>
      <c r="C13" s="6">
        <v>2</v>
      </c>
      <c r="D13" s="6">
        <v>282000</v>
      </c>
      <c r="E13" s="6">
        <f>341220*110%</f>
        <v>375342.00000000006</v>
      </c>
      <c r="F13" s="6">
        <f>C13*E13</f>
        <v>750684.00000000012</v>
      </c>
    </row>
    <row r="14" spans="1:6" x14ac:dyDescent="0.25">
      <c r="A14" s="6">
        <v>2</v>
      </c>
      <c r="B14" s="14" t="s">
        <v>21</v>
      </c>
      <c r="C14" s="13">
        <v>2</v>
      </c>
      <c r="D14" s="6">
        <v>357000</v>
      </c>
      <c r="E14" s="6">
        <f>419870*110%</f>
        <v>461857.00000000006</v>
      </c>
      <c r="F14" s="6">
        <f t="shared" ref="F14:F15" si="2">C14*E14</f>
        <v>923714.00000000012</v>
      </c>
    </row>
    <row r="15" spans="1:6" ht="20.25" customHeight="1" x14ac:dyDescent="0.25">
      <c r="A15" s="6">
        <v>3</v>
      </c>
      <c r="B15" s="7" t="s">
        <v>5</v>
      </c>
      <c r="C15" s="6">
        <v>1</v>
      </c>
      <c r="D15" s="6">
        <v>207000</v>
      </c>
      <c r="E15" s="6">
        <f>250470*110%</f>
        <v>275517</v>
      </c>
      <c r="F15" s="6">
        <f t="shared" si="2"/>
        <v>275517</v>
      </c>
    </row>
    <row r="16" spans="1:6" x14ac:dyDescent="0.25">
      <c r="A16" s="28" t="s">
        <v>6</v>
      </c>
      <c r="B16" s="29"/>
      <c r="C16" s="8">
        <f>C15+C14+C13+C12</f>
        <v>5</v>
      </c>
      <c r="D16" s="8">
        <f>SUM(D12:D15)</f>
        <v>846000</v>
      </c>
      <c r="E16" s="8"/>
      <c r="F16" s="8">
        <f>F15+F14+F13</f>
        <v>1949915</v>
      </c>
    </row>
    <row r="17" spans="1:6" ht="26.25" customHeight="1" x14ac:dyDescent="0.25">
      <c r="A17" s="22" t="s">
        <v>77</v>
      </c>
      <c r="B17" s="23"/>
      <c r="C17" s="23"/>
      <c r="D17" s="23"/>
      <c r="E17" s="23"/>
      <c r="F17" s="24"/>
    </row>
    <row r="18" spans="1:6" x14ac:dyDescent="0.25">
      <c r="A18" s="6">
        <v>1</v>
      </c>
      <c r="B18" s="7" t="s">
        <v>28</v>
      </c>
      <c r="C18" s="6">
        <v>1</v>
      </c>
      <c r="D18" s="6">
        <v>207000</v>
      </c>
      <c r="E18" s="6">
        <f>250470*110%</f>
        <v>275517</v>
      </c>
      <c r="F18" s="6">
        <f>C18*E18</f>
        <v>275517</v>
      </c>
    </row>
    <row r="19" spans="1:6" ht="33" x14ac:dyDescent="0.25">
      <c r="A19" s="6">
        <v>2</v>
      </c>
      <c r="B19" s="7" t="s">
        <v>29</v>
      </c>
      <c r="C19" s="6">
        <v>1</v>
      </c>
      <c r="D19" s="6">
        <v>183000</v>
      </c>
      <c r="E19" s="6">
        <f>221430*110%</f>
        <v>243573.00000000003</v>
      </c>
      <c r="F19" s="6">
        <f t="shared" ref="F19:F51" si="3">C19*E19</f>
        <v>243573.00000000003</v>
      </c>
    </row>
    <row r="20" spans="1:6" x14ac:dyDescent="0.25">
      <c r="A20" s="6">
        <v>3</v>
      </c>
      <c r="B20" s="7" t="s">
        <v>30</v>
      </c>
      <c r="C20" s="6">
        <v>1</v>
      </c>
      <c r="D20" s="6">
        <v>207000</v>
      </c>
      <c r="E20" s="6">
        <f>250470*110%</f>
        <v>275517</v>
      </c>
      <c r="F20" s="6">
        <f t="shared" si="3"/>
        <v>275517</v>
      </c>
    </row>
    <row r="21" spans="1:6" x14ac:dyDescent="0.25">
      <c r="A21" s="6">
        <v>4</v>
      </c>
      <c r="B21" s="7" t="s">
        <v>31</v>
      </c>
      <c r="C21" s="6">
        <v>1</v>
      </c>
      <c r="D21" s="6">
        <v>143000</v>
      </c>
      <c r="E21" s="6">
        <f>173030*110%</f>
        <v>190333.00000000003</v>
      </c>
      <c r="F21" s="6">
        <f t="shared" si="3"/>
        <v>190333.00000000003</v>
      </c>
    </row>
    <row r="22" spans="1:6" ht="29.25" customHeight="1" x14ac:dyDescent="0.25">
      <c r="A22" s="6">
        <v>5</v>
      </c>
      <c r="B22" s="7" t="s">
        <v>32</v>
      </c>
      <c r="C22" s="6">
        <v>1</v>
      </c>
      <c r="D22" s="6">
        <v>143000</v>
      </c>
      <c r="E22" s="6">
        <f>173030*110%</f>
        <v>190333.00000000003</v>
      </c>
      <c r="F22" s="6">
        <f t="shared" si="3"/>
        <v>190333.00000000003</v>
      </c>
    </row>
    <row r="23" spans="1:6" x14ac:dyDescent="0.25">
      <c r="A23" s="6">
        <v>6</v>
      </c>
      <c r="B23" s="7" t="s">
        <v>33</v>
      </c>
      <c r="C23" s="6">
        <v>1</v>
      </c>
      <c r="D23" s="6">
        <v>143000</v>
      </c>
      <c r="E23" s="6">
        <f t="shared" ref="E23:E26" si="4">173030*110%</f>
        <v>190333.00000000003</v>
      </c>
      <c r="F23" s="6">
        <f t="shared" si="3"/>
        <v>190333.00000000003</v>
      </c>
    </row>
    <row r="24" spans="1:6" x14ac:dyDescent="0.25">
      <c r="A24" s="6">
        <v>7</v>
      </c>
      <c r="B24" s="7" t="s">
        <v>34</v>
      </c>
      <c r="C24" s="6">
        <v>1</v>
      </c>
      <c r="D24" s="6">
        <v>143000</v>
      </c>
      <c r="E24" s="6">
        <f t="shared" si="4"/>
        <v>190333.00000000003</v>
      </c>
      <c r="F24" s="6">
        <f t="shared" si="3"/>
        <v>190333.00000000003</v>
      </c>
    </row>
    <row r="25" spans="1:6" x14ac:dyDescent="0.25">
      <c r="A25" s="6">
        <v>8</v>
      </c>
      <c r="B25" s="7" t="s">
        <v>35</v>
      </c>
      <c r="C25" s="6">
        <v>1</v>
      </c>
      <c r="D25" s="6">
        <v>143000</v>
      </c>
      <c r="E25" s="6">
        <f t="shared" si="4"/>
        <v>190333.00000000003</v>
      </c>
      <c r="F25" s="6">
        <f t="shared" si="3"/>
        <v>190333.00000000003</v>
      </c>
    </row>
    <row r="26" spans="1:6" x14ac:dyDescent="0.25">
      <c r="A26" s="6">
        <v>9</v>
      </c>
      <c r="B26" s="7" t="s">
        <v>36</v>
      </c>
      <c r="C26" s="6">
        <v>1</v>
      </c>
      <c r="D26" s="6">
        <v>143000</v>
      </c>
      <c r="E26" s="6">
        <f t="shared" si="4"/>
        <v>190333.00000000003</v>
      </c>
      <c r="F26" s="6">
        <f t="shared" si="3"/>
        <v>190333.00000000003</v>
      </c>
    </row>
    <row r="27" spans="1:6" x14ac:dyDescent="0.25">
      <c r="A27" s="6">
        <v>10</v>
      </c>
      <c r="B27" s="7" t="s">
        <v>37</v>
      </c>
      <c r="C27" s="6">
        <v>1</v>
      </c>
      <c r="D27" s="6">
        <v>123000</v>
      </c>
      <c r="E27" s="6">
        <f>148830*110%</f>
        <v>163713</v>
      </c>
      <c r="F27" s="6">
        <f t="shared" si="3"/>
        <v>163713</v>
      </c>
    </row>
    <row r="28" spans="1:6" x14ac:dyDescent="0.25">
      <c r="A28" s="6">
        <v>11</v>
      </c>
      <c r="B28" s="7" t="s">
        <v>39</v>
      </c>
      <c r="C28" s="6">
        <v>1</v>
      </c>
      <c r="D28" s="6">
        <v>123000</v>
      </c>
      <c r="E28" s="6">
        <f t="shared" ref="E28:E35" si="5">148830*110%</f>
        <v>163713</v>
      </c>
      <c r="F28" s="6">
        <f t="shared" si="3"/>
        <v>163713</v>
      </c>
    </row>
    <row r="29" spans="1:6" ht="33" x14ac:dyDescent="0.25">
      <c r="A29" s="6">
        <v>12</v>
      </c>
      <c r="B29" s="7" t="s">
        <v>40</v>
      </c>
      <c r="C29" s="6">
        <v>1</v>
      </c>
      <c r="D29" s="6">
        <v>123000</v>
      </c>
      <c r="E29" s="6">
        <f t="shared" si="5"/>
        <v>163713</v>
      </c>
      <c r="F29" s="6">
        <f t="shared" si="3"/>
        <v>163713</v>
      </c>
    </row>
    <row r="30" spans="1:6" ht="33" x14ac:dyDescent="0.25">
      <c r="A30" s="6">
        <v>13</v>
      </c>
      <c r="B30" s="7" t="s">
        <v>41</v>
      </c>
      <c r="C30" s="6">
        <v>1</v>
      </c>
      <c r="D30" s="6">
        <v>123000</v>
      </c>
      <c r="E30" s="6">
        <f t="shared" si="5"/>
        <v>163713</v>
      </c>
      <c r="F30" s="6">
        <f t="shared" si="3"/>
        <v>163713</v>
      </c>
    </row>
    <row r="31" spans="1:6" x14ac:dyDescent="0.25">
      <c r="A31" s="6">
        <v>14</v>
      </c>
      <c r="B31" s="7" t="s">
        <v>42</v>
      </c>
      <c r="C31" s="6">
        <v>1</v>
      </c>
      <c r="D31" s="6">
        <v>123000</v>
      </c>
      <c r="E31" s="6">
        <f t="shared" si="5"/>
        <v>163713</v>
      </c>
      <c r="F31" s="6">
        <f t="shared" si="3"/>
        <v>163713</v>
      </c>
    </row>
    <row r="32" spans="1:6" x14ac:dyDescent="0.25">
      <c r="A32" s="6">
        <v>15</v>
      </c>
      <c r="B32" s="7" t="s">
        <v>43</v>
      </c>
      <c r="C32" s="6">
        <v>1</v>
      </c>
      <c r="D32" s="6">
        <v>123000</v>
      </c>
      <c r="E32" s="6">
        <f t="shared" si="5"/>
        <v>163713</v>
      </c>
      <c r="F32" s="6">
        <f t="shared" si="3"/>
        <v>163713</v>
      </c>
    </row>
    <row r="33" spans="1:6" x14ac:dyDescent="0.25">
      <c r="A33" s="6">
        <v>16</v>
      </c>
      <c r="B33" s="7" t="s">
        <v>44</v>
      </c>
      <c r="C33" s="6">
        <v>1</v>
      </c>
      <c r="D33" s="6">
        <v>123000</v>
      </c>
      <c r="E33" s="6">
        <f t="shared" si="5"/>
        <v>163713</v>
      </c>
      <c r="F33" s="6">
        <f t="shared" si="3"/>
        <v>163713</v>
      </c>
    </row>
    <row r="34" spans="1:6" x14ac:dyDescent="0.25">
      <c r="A34" s="6">
        <v>17</v>
      </c>
      <c r="B34" s="7" t="s">
        <v>45</v>
      </c>
      <c r="C34" s="6">
        <v>1</v>
      </c>
      <c r="D34" s="6">
        <v>123000</v>
      </c>
      <c r="E34" s="6">
        <f t="shared" si="5"/>
        <v>163713</v>
      </c>
      <c r="F34" s="6">
        <f t="shared" si="3"/>
        <v>163713</v>
      </c>
    </row>
    <row r="35" spans="1:6" ht="33" x14ac:dyDescent="0.25">
      <c r="A35" s="6">
        <v>18</v>
      </c>
      <c r="B35" s="7" t="s">
        <v>46</v>
      </c>
      <c r="C35" s="6">
        <v>1</v>
      </c>
      <c r="D35" s="6">
        <v>123000</v>
      </c>
      <c r="E35" s="6">
        <f t="shared" si="5"/>
        <v>163713</v>
      </c>
      <c r="F35" s="6">
        <f t="shared" si="3"/>
        <v>163713</v>
      </c>
    </row>
    <row r="36" spans="1:6" x14ac:dyDescent="0.25">
      <c r="A36" s="6">
        <v>19</v>
      </c>
      <c r="B36" s="7" t="s">
        <v>47</v>
      </c>
      <c r="C36" s="6">
        <v>1</v>
      </c>
      <c r="D36" s="6">
        <v>113000</v>
      </c>
      <c r="E36" s="6">
        <f>136730*110%</f>
        <v>150403</v>
      </c>
      <c r="F36" s="6">
        <f t="shared" si="3"/>
        <v>150403</v>
      </c>
    </row>
    <row r="37" spans="1:6" x14ac:dyDescent="0.25">
      <c r="A37" s="6">
        <v>20</v>
      </c>
      <c r="B37" s="7" t="s">
        <v>48</v>
      </c>
      <c r="C37" s="6">
        <v>1</v>
      </c>
      <c r="D37" s="6">
        <v>113000</v>
      </c>
      <c r="E37" s="6">
        <f>136730*110%</f>
        <v>150403</v>
      </c>
      <c r="F37" s="6">
        <f t="shared" si="3"/>
        <v>150403</v>
      </c>
    </row>
    <row r="38" spans="1:6" x14ac:dyDescent="0.25">
      <c r="A38" s="6">
        <v>21</v>
      </c>
      <c r="B38" s="7" t="s">
        <v>49</v>
      </c>
      <c r="C38" s="6">
        <v>1</v>
      </c>
      <c r="D38" s="6">
        <v>113000</v>
      </c>
      <c r="E38" s="6">
        <f>136730*110%</f>
        <v>150403</v>
      </c>
      <c r="F38" s="6">
        <f t="shared" si="3"/>
        <v>150403</v>
      </c>
    </row>
    <row r="39" spans="1:6" ht="33" x14ac:dyDescent="0.25">
      <c r="A39" s="6">
        <v>22</v>
      </c>
      <c r="B39" s="7" t="s">
        <v>50</v>
      </c>
      <c r="C39" s="6">
        <v>1</v>
      </c>
      <c r="D39" s="6">
        <v>113000</v>
      </c>
      <c r="E39" s="6">
        <f>136730*110%</f>
        <v>150403</v>
      </c>
      <c r="F39" s="6">
        <f t="shared" si="3"/>
        <v>150403</v>
      </c>
    </row>
    <row r="40" spans="1:6" x14ac:dyDescent="0.25">
      <c r="A40" s="6">
        <v>23</v>
      </c>
      <c r="B40" s="7" t="s">
        <v>51</v>
      </c>
      <c r="C40" s="6">
        <v>1</v>
      </c>
      <c r="D40" s="6">
        <v>113000</v>
      </c>
      <c r="E40" s="6">
        <v>136730</v>
      </c>
      <c r="F40" s="6">
        <f t="shared" si="3"/>
        <v>136730</v>
      </c>
    </row>
    <row r="41" spans="1:6" ht="33" x14ac:dyDescent="0.25">
      <c r="A41" s="6">
        <v>24</v>
      </c>
      <c r="B41" s="7" t="s">
        <v>52</v>
      </c>
      <c r="C41" s="6">
        <v>1</v>
      </c>
      <c r="D41" s="6">
        <v>113000</v>
      </c>
      <c r="E41" s="6">
        <f>136730*110%</f>
        <v>150403</v>
      </c>
      <c r="F41" s="6">
        <f t="shared" si="3"/>
        <v>150403</v>
      </c>
    </row>
    <row r="42" spans="1:6" x14ac:dyDescent="0.25">
      <c r="A42" s="6">
        <v>25</v>
      </c>
      <c r="B42" s="7" t="s">
        <v>53</v>
      </c>
      <c r="C42" s="6">
        <v>1</v>
      </c>
      <c r="D42" s="6">
        <v>113000</v>
      </c>
      <c r="E42" s="6">
        <v>140000</v>
      </c>
      <c r="F42" s="6">
        <f t="shared" si="3"/>
        <v>140000</v>
      </c>
    </row>
    <row r="43" spans="1:6" x14ac:dyDescent="0.25">
      <c r="A43" s="6">
        <v>26</v>
      </c>
      <c r="B43" s="7" t="s">
        <v>38</v>
      </c>
      <c r="C43" s="6">
        <v>1</v>
      </c>
      <c r="D43" s="6">
        <v>113000</v>
      </c>
      <c r="E43" s="6">
        <f>136730*110%</f>
        <v>150403</v>
      </c>
      <c r="F43" s="6">
        <f t="shared" si="3"/>
        <v>150403</v>
      </c>
    </row>
    <row r="44" spans="1:6" x14ac:dyDescent="0.25">
      <c r="A44" s="6">
        <v>27</v>
      </c>
      <c r="B44" s="7" t="s">
        <v>54</v>
      </c>
      <c r="C44" s="6">
        <v>1</v>
      </c>
      <c r="D44" s="6">
        <v>113000</v>
      </c>
      <c r="E44" s="6">
        <f>136730*110%</f>
        <v>150403</v>
      </c>
      <c r="F44" s="6">
        <f t="shared" si="3"/>
        <v>150403</v>
      </c>
    </row>
    <row r="45" spans="1:6" x14ac:dyDescent="0.25">
      <c r="A45" s="6">
        <v>28</v>
      </c>
      <c r="B45" s="7" t="s">
        <v>55</v>
      </c>
      <c r="C45" s="6">
        <v>1</v>
      </c>
      <c r="D45" s="6">
        <v>113000</v>
      </c>
      <c r="E45" s="6">
        <f>136730*110%</f>
        <v>150403</v>
      </c>
      <c r="F45" s="6">
        <f t="shared" si="3"/>
        <v>150403</v>
      </c>
    </row>
    <row r="46" spans="1:6" ht="33" x14ac:dyDescent="0.25">
      <c r="A46" s="6">
        <v>29</v>
      </c>
      <c r="B46" s="7" t="s">
        <v>56</v>
      </c>
      <c r="C46" s="6">
        <v>1</v>
      </c>
      <c r="D46" s="6">
        <v>113000</v>
      </c>
      <c r="E46" s="6">
        <f>136730*110%</f>
        <v>150403</v>
      </c>
      <c r="F46" s="6">
        <f t="shared" si="3"/>
        <v>150403</v>
      </c>
    </row>
    <row r="47" spans="1:6" x14ac:dyDescent="0.25">
      <c r="A47" s="6">
        <v>30</v>
      </c>
      <c r="B47" s="7" t="s">
        <v>57</v>
      </c>
      <c r="C47" s="6">
        <v>1</v>
      </c>
      <c r="D47" s="6">
        <v>113000</v>
      </c>
      <c r="E47" s="6">
        <v>140000</v>
      </c>
      <c r="F47" s="6">
        <f t="shared" si="3"/>
        <v>140000</v>
      </c>
    </row>
    <row r="48" spans="1:6" x14ac:dyDescent="0.25">
      <c r="A48" s="6">
        <v>31</v>
      </c>
      <c r="B48" s="7" t="s">
        <v>60</v>
      </c>
      <c r="C48" s="6">
        <v>1</v>
      </c>
      <c r="D48" s="6">
        <v>113000</v>
      </c>
      <c r="E48" s="6">
        <v>140000</v>
      </c>
      <c r="F48" s="6">
        <f t="shared" si="3"/>
        <v>140000</v>
      </c>
    </row>
    <row r="49" spans="1:6" x14ac:dyDescent="0.25">
      <c r="A49" s="6">
        <v>32</v>
      </c>
      <c r="B49" s="7" t="s">
        <v>58</v>
      </c>
      <c r="C49" s="6">
        <v>1</v>
      </c>
      <c r="D49" s="6">
        <v>113000</v>
      </c>
      <c r="E49" s="6">
        <v>140000</v>
      </c>
      <c r="F49" s="6">
        <f t="shared" si="3"/>
        <v>140000</v>
      </c>
    </row>
    <row r="50" spans="1:6" x14ac:dyDescent="0.25">
      <c r="A50" s="6">
        <v>33</v>
      </c>
      <c r="B50" s="7" t="s">
        <v>59</v>
      </c>
      <c r="C50" s="6">
        <v>1</v>
      </c>
      <c r="D50" s="6">
        <v>113000</v>
      </c>
      <c r="E50" s="6">
        <v>140000</v>
      </c>
      <c r="F50" s="6">
        <f t="shared" si="3"/>
        <v>140000</v>
      </c>
    </row>
    <row r="51" spans="1:6" x14ac:dyDescent="0.25">
      <c r="A51" s="6">
        <v>34</v>
      </c>
      <c r="B51" s="7" t="s">
        <v>65</v>
      </c>
      <c r="C51" s="6">
        <v>1</v>
      </c>
      <c r="D51" s="6"/>
      <c r="E51" s="6">
        <v>140000</v>
      </c>
      <c r="F51" s="6">
        <f t="shared" si="3"/>
        <v>140000</v>
      </c>
    </row>
    <row r="52" spans="1:6" x14ac:dyDescent="0.25">
      <c r="A52" s="6"/>
      <c r="B52" s="8" t="s">
        <v>6</v>
      </c>
      <c r="C52" s="8">
        <f>SUM(C18:C51)</f>
        <v>34</v>
      </c>
      <c r="D52" s="6">
        <f>SUM(D18:D51)</f>
        <v>4257000</v>
      </c>
      <c r="E52" s="6"/>
      <c r="F52" s="8">
        <f>F51+F50+F49+F48+F47+F46+F45+F44+F43+F42+F41+F40+F39+F38+F37+F36+F35+F34+F33+F32+F31+F30+F29+F28+F27+F26+F25+F24+F23+F22+F21+F20+F19+F18</f>
        <v>5740379</v>
      </c>
    </row>
    <row r="53" spans="1:6" ht="29.25" customHeight="1" x14ac:dyDescent="0.25">
      <c r="A53" s="28" t="s">
        <v>78</v>
      </c>
      <c r="B53" s="31"/>
      <c r="C53" s="31"/>
      <c r="D53" s="31"/>
      <c r="E53" s="31"/>
      <c r="F53" s="29"/>
    </row>
    <row r="54" spans="1:6" ht="27.75" customHeight="1" x14ac:dyDescent="0.25">
      <c r="A54" s="6">
        <v>1</v>
      </c>
      <c r="B54" s="7" t="s">
        <v>7</v>
      </c>
      <c r="C54" s="6">
        <v>1</v>
      </c>
      <c r="D54" s="6">
        <v>357000</v>
      </c>
      <c r="E54" s="6">
        <f>419870*110%</f>
        <v>461857.00000000006</v>
      </c>
      <c r="F54" s="8">
        <f>C54*E54</f>
        <v>461857.00000000006</v>
      </c>
    </row>
    <row r="55" spans="1:6" ht="15" customHeight="1" x14ac:dyDescent="0.25">
      <c r="A55" s="28" t="s">
        <v>67</v>
      </c>
      <c r="B55" s="31"/>
      <c r="C55" s="31"/>
      <c r="D55" s="31"/>
      <c r="E55" s="31"/>
      <c r="F55" s="29"/>
    </row>
    <row r="56" spans="1:6" ht="15.75" customHeight="1" x14ac:dyDescent="0.25">
      <c r="A56" s="6">
        <v>1</v>
      </c>
      <c r="B56" s="7" t="s">
        <v>8</v>
      </c>
      <c r="C56" s="6">
        <v>1</v>
      </c>
      <c r="D56" s="6">
        <v>282000</v>
      </c>
      <c r="E56" s="6">
        <f>341220*110%</f>
        <v>375342.00000000006</v>
      </c>
      <c r="F56" s="6">
        <f>C56*E56</f>
        <v>375342.00000000006</v>
      </c>
    </row>
    <row r="57" spans="1:6" ht="14.25" customHeight="1" x14ac:dyDescent="0.25">
      <c r="A57" s="6">
        <v>2</v>
      </c>
      <c r="B57" s="7" t="s">
        <v>64</v>
      </c>
      <c r="C57" s="6">
        <v>1</v>
      </c>
      <c r="D57" s="6">
        <v>257000</v>
      </c>
      <c r="E57" s="6">
        <f>310970*110%</f>
        <v>342067</v>
      </c>
      <c r="F57" s="6">
        <f t="shared" ref="F57:F59" si="6">C57*E57</f>
        <v>342067</v>
      </c>
    </row>
    <row r="58" spans="1:6" ht="14.25" customHeight="1" x14ac:dyDescent="0.25">
      <c r="A58" s="13">
        <v>3</v>
      </c>
      <c r="B58" s="14" t="s">
        <v>9</v>
      </c>
      <c r="C58" s="13">
        <v>5</v>
      </c>
      <c r="D58" s="13">
        <v>207000</v>
      </c>
      <c r="E58" s="6">
        <f>250470*110%</f>
        <v>275517</v>
      </c>
      <c r="F58" s="6">
        <f t="shared" si="6"/>
        <v>1377585</v>
      </c>
    </row>
    <row r="59" spans="1:6" ht="14.25" customHeight="1" x14ac:dyDescent="0.25">
      <c r="A59" s="13">
        <v>4</v>
      </c>
      <c r="B59" s="14" t="s">
        <v>10</v>
      </c>
      <c r="C59" s="13">
        <v>8</v>
      </c>
      <c r="D59" s="13">
        <v>158000</v>
      </c>
      <c r="E59" s="6">
        <v>200000</v>
      </c>
      <c r="F59" s="6">
        <f t="shared" si="6"/>
        <v>1600000</v>
      </c>
    </row>
    <row r="60" spans="1:6" ht="14.25" customHeight="1" x14ac:dyDescent="0.25">
      <c r="A60" s="28" t="s">
        <v>6</v>
      </c>
      <c r="B60" s="29"/>
      <c r="C60" s="8">
        <f>SUM(C56:C59)</f>
        <v>15</v>
      </c>
      <c r="D60" s="6"/>
      <c r="E60" s="6"/>
      <c r="F60" s="8">
        <f>F59+F58+F57+F56</f>
        <v>3694994</v>
      </c>
    </row>
    <row r="61" spans="1:6" ht="21.75" customHeight="1" x14ac:dyDescent="0.25">
      <c r="A61" s="28" t="s">
        <v>68</v>
      </c>
      <c r="B61" s="31"/>
      <c r="C61" s="31"/>
      <c r="D61" s="31"/>
      <c r="E61" s="31"/>
      <c r="F61" s="29"/>
    </row>
    <row r="62" spans="1:6" ht="17.25" customHeight="1" x14ac:dyDescent="0.25">
      <c r="A62" s="6">
        <v>1</v>
      </c>
      <c r="B62" s="7" t="s">
        <v>8</v>
      </c>
      <c r="C62" s="6">
        <v>1</v>
      </c>
      <c r="D62" s="6">
        <v>282000</v>
      </c>
      <c r="E62" s="6">
        <v>375342</v>
      </c>
      <c r="F62" s="6">
        <f>C62*E62</f>
        <v>375342</v>
      </c>
    </row>
    <row r="63" spans="1:6" ht="15.75" customHeight="1" x14ac:dyDescent="0.25">
      <c r="A63" s="6">
        <v>2</v>
      </c>
      <c r="B63" s="7" t="s">
        <v>9</v>
      </c>
      <c r="C63" s="6">
        <v>2</v>
      </c>
      <c r="D63" s="6">
        <v>207000</v>
      </c>
      <c r="E63" s="6">
        <v>275517</v>
      </c>
      <c r="F63" s="6">
        <f t="shared" ref="F63:F64" si="7">C63*E63</f>
        <v>551034</v>
      </c>
    </row>
    <row r="64" spans="1:6" ht="15.75" customHeight="1" x14ac:dyDescent="0.25">
      <c r="A64" s="6">
        <v>3</v>
      </c>
      <c r="B64" s="7" t="s">
        <v>10</v>
      </c>
      <c r="C64" s="6">
        <v>2</v>
      </c>
      <c r="D64" s="6">
        <v>158000</v>
      </c>
      <c r="E64" s="6">
        <v>200000</v>
      </c>
      <c r="F64" s="6">
        <f t="shared" si="7"/>
        <v>400000</v>
      </c>
    </row>
    <row r="65" spans="1:6" ht="14.25" customHeight="1" x14ac:dyDescent="0.25">
      <c r="A65" s="28" t="s">
        <v>6</v>
      </c>
      <c r="B65" s="29"/>
      <c r="C65" s="8">
        <f>SUM(C62:C64)</f>
        <v>5</v>
      </c>
      <c r="D65" s="6"/>
      <c r="E65" s="6"/>
      <c r="F65" s="8">
        <f>F64+F63+F62</f>
        <v>1326376</v>
      </c>
    </row>
    <row r="66" spans="1:6" ht="22.5" customHeight="1" x14ac:dyDescent="0.25">
      <c r="A66" s="28" t="s">
        <v>13</v>
      </c>
      <c r="B66" s="31"/>
      <c r="C66" s="31"/>
      <c r="D66" s="31"/>
      <c r="E66" s="31"/>
      <c r="F66" s="29"/>
    </row>
    <row r="67" spans="1:6" ht="14.25" customHeight="1" x14ac:dyDescent="0.25">
      <c r="A67" s="6">
        <v>1</v>
      </c>
      <c r="B67" s="7" t="s">
        <v>8</v>
      </c>
      <c r="C67" s="6">
        <v>1</v>
      </c>
      <c r="D67" s="6">
        <v>282000</v>
      </c>
      <c r="E67" s="6">
        <v>375342</v>
      </c>
      <c r="F67" s="6">
        <f>C67*E67</f>
        <v>375342</v>
      </c>
    </row>
    <row r="68" spans="1:6" ht="14.25" customHeight="1" x14ac:dyDescent="0.25">
      <c r="A68" s="6">
        <v>2</v>
      </c>
      <c r="B68" s="14" t="s">
        <v>9</v>
      </c>
      <c r="C68" s="19">
        <v>4</v>
      </c>
      <c r="D68" s="6">
        <v>207000</v>
      </c>
      <c r="E68" s="6">
        <v>275517</v>
      </c>
      <c r="F68" s="6">
        <f t="shared" ref="F68:F69" si="8">C68*E68</f>
        <v>1102068</v>
      </c>
    </row>
    <row r="69" spans="1:6" ht="14.25" customHeight="1" x14ac:dyDescent="0.25">
      <c r="A69" s="6">
        <v>3</v>
      </c>
      <c r="B69" s="14" t="s">
        <v>10</v>
      </c>
      <c r="C69" s="19">
        <v>2</v>
      </c>
      <c r="D69" s="6">
        <v>158000</v>
      </c>
      <c r="E69" s="6">
        <v>200000</v>
      </c>
      <c r="F69" s="6">
        <f t="shared" si="8"/>
        <v>400000</v>
      </c>
    </row>
    <row r="70" spans="1:6" ht="14.25" customHeight="1" x14ac:dyDescent="0.25">
      <c r="A70" s="28" t="s">
        <v>6</v>
      </c>
      <c r="B70" s="29"/>
      <c r="C70" s="8">
        <f>SUM(C67:C69)</f>
        <v>7</v>
      </c>
      <c r="D70" s="6"/>
      <c r="E70" s="6"/>
      <c r="F70" s="8">
        <f>F69+F68+F67</f>
        <v>1877410</v>
      </c>
    </row>
    <row r="71" spans="1:6" ht="22.5" customHeight="1" x14ac:dyDescent="0.25">
      <c r="A71" s="28" t="s">
        <v>11</v>
      </c>
      <c r="B71" s="31"/>
      <c r="C71" s="31"/>
      <c r="D71" s="31"/>
      <c r="E71" s="31"/>
      <c r="F71" s="29"/>
    </row>
    <row r="72" spans="1:6" ht="14.25" customHeight="1" x14ac:dyDescent="0.25">
      <c r="A72" s="6">
        <v>1</v>
      </c>
      <c r="B72" s="7" t="s">
        <v>8</v>
      </c>
      <c r="C72" s="6">
        <v>1</v>
      </c>
      <c r="D72" s="6">
        <v>282000</v>
      </c>
      <c r="E72" s="6">
        <v>375342</v>
      </c>
      <c r="F72" s="6">
        <f>C72*E72</f>
        <v>375342</v>
      </c>
    </row>
    <row r="73" spans="1:6" ht="14.25" customHeight="1" x14ac:dyDescent="0.25">
      <c r="A73" s="6">
        <v>2</v>
      </c>
      <c r="B73" s="7" t="s">
        <v>9</v>
      </c>
      <c r="C73" s="6">
        <v>3</v>
      </c>
      <c r="D73" s="6">
        <v>207000</v>
      </c>
      <c r="E73" s="6">
        <v>275517</v>
      </c>
      <c r="F73" s="6">
        <f t="shared" ref="F73:F74" si="9">C73*E73</f>
        <v>826551</v>
      </c>
    </row>
    <row r="74" spans="1:6" ht="14.25" customHeight="1" x14ac:dyDescent="0.25">
      <c r="A74" s="6">
        <v>3</v>
      </c>
      <c r="B74" s="7" t="s">
        <v>10</v>
      </c>
      <c r="C74" s="6">
        <v>3</v>
      </c>
      <c r="D74" s="6">
        <v>158000</v>
      </c>
      <c r="E74" s="6">
        <v>200000</v>
      </c>
      <c r="F74" s="6">
        <f t="shared" si="9"/>
        <v>600000</v>
      </c>
    </row>
    <row r="75" spans="1:6" ht="14.25" customHeight="1" x14ac:dyDescent="0.25">
      <c r="A75" s="28" t="s">
        <v>6</v>
      </c>
      <c r="B75" s="29"/>
      <c r="C75" s="8">
        <f>SUM(C72:C74)</f>
        <v>7</v>
      </c>
      <c r="D75" s="6"/>
      <c r="E75" s="6"/>
      <c r="F75" s="8">
        <f>F74+F73+F72</f>
        <v>1801893</v>
      </c>
    </row>
    <row r="76" spans="1:6" ht="14.25" customHeight="1" x14ac:dyDescent="0.25">
      <c r="A76" s="28" t="s">
        <v>12</v>
      </c>
      <c r="B76" s="31"/>
      <c r="C76" s="31"/>
      <c r="D76" s="31"/>
      <c r="E76" s="31"/>
      <c r="F76" s="29"/>
    </row>
    <row r="77" spans="1:6" ht="14.25" customHeight="1" x14ac:dyDescent="0.25">
      <c r="A77" s="6">
        <v>1</v>
      </c>
      <c r="B77" s="7" t="s">
        <v>8</v>
      </c>
      <c r="C77" s="6">
        <v>1</v>
      </c>
      <c r="D77" s="6">
        <v>282000</v>
      </c>
      <c r="E77" s="6">
        <v>375342</v>
      </c>
      <c r="F77" s="6">
        <f>C77*E77</f>
        <v>375342</v>
      </c>
    </row>
    <row r="78" spans="1:6" ht="14.25" customHeight="1" x14ac:dyDescent="0.25">
      <c r="A78" s="6">
        <v>2</v>
      </c>
      <c r="B78" s="7" t="s">
        <v>9</v>
      </c>
      <c r="C78" s="6">
        <v>1</v>
      </c>
      <c r="D78" s="6">
        <v>207000</v>
      </c>
      <c r="E78" s="6">
        <v>275517</v>
      </c>
      <c r="F78" s="6">
        <f t="shared" ref="F78:F79" si="10">C78*E78</f>
        <v>275517</v>
      </c>
    </row>
    <row r="79" spans="1:6" ht="14.25" customHeight="1" x14ac:dyDescent="0.25">
      <c r="A79" s="6">
        <v>3</v>
      </c>
      <c r="B79" s="7" t="s">
        <v>10</v>
      </c>
      <c r="C79" s="6">
        <v>3</v>
      </c>
      <c r="D79" s="6">
        <v>158000</v>
      </c>
      <c r="E79" s="6">
        <v>200000</v>
      </c>
      <c r="F79" s="6">
        <f t="shared" si="10"/>
        <v>600000</v>
      </c>
    </row>
    <row r="80" spans="1:6" ht="16.5" customHeight="1" x14ac:dyDescent="0.25">
      <c r="A80" s="28" t="s">
        <v>6</v>
      </c>
      <c r="B80" s="29"/>
      <c r="C80" s="8">
        <f>SUM(C77:C79)</f>
        <v>5</v>
      </c>
      <c r="D80" s="6"/>
      <c r="E80" s="6"/>
      <c r="F80" s="8">
        <f>F79+F78+F77</f>
        <v>1250859</v>
      </c>
    </row>
    <row r="81" spans="1:13" ht="16.5" customHeight="1" x14ac:dyDescent="0.25">
      <c r="A81" s="28" t="s">
        <v>14</v>
      </c>
      <c r="B81" s="31"/>
      <c r="C81" s="31"/>
      <c r="D81" s="31"/>
      <c r="E81" s="31"/>
      <c r="F81" s="29"/>
    </row>
    <row r="82" spans="1:13" ht="16.5" customHeight="1" x14ac:dyDescent="0.25">
      <c r="A82" s="6">
        <v>1</v>
      </c>
      <c r="B82" s="9" t="s">
        <v>8</v>
      </c>
      <c r="C82" s="6">
        <v>1</v>
      </c>
      <c r="D82" s="6">
        <v>282000</v>
      </c>
      <c r="E82" s="6">
        <v>375342</v>
      </c>
      <c r="F82" s="6">
        <f>C82*E82</f>
        <v>375342</v>
      </c>
    </row>
    <row r="83" spans="1:13" ht="16.5" customHeight="1" x14ac:dyDescent="0.25">
      <c r="A83" s="6">
        <v>2</v>
      </c>
      <c r="B83" s="9" t="s">
        <v>9</v>
      </c>
      <c r="C83" s="6">
        <v>3</v>
      </c>
      <c r="D83" s="6">
        <v>207000</v>
      </c>
      <c r="E83" s="6">
        <v>275517</v>
      </c>
      <c r="F83" s="6">
        <f t="shared" ref="F83:F84" si="11">C83*E83</f>
        <v>826551</v>
      </c>
    </row>
    <row r="84" spans="1:13" ht="16.5" customHeight="1" x14ac:dyDescent="0.25">
      <c r="A84" s="6">
        <v>3</v>
      </c>
      <c r="B84" s="20" t="s">
        <v>10</v>
      </c>
      <c r="C84" s="19">
        <v>4</v>
      </c>
      <c r="D84" s="6">
        <v>158000</v>
      </c>
      <c r="E84" s="6">
        <v>200000</v>
      </c>
      <c r="F84" s="6">
        <f t="shared" si="11"/>
        <v>800000</v>
      </c>
    </row>
    <row r="85" spans="1:13" ht="16.5" customHeight="1" x14ac:dyDescent="0.25">
      <c r="A85" s="28" t="s">
        <v>6</v>
      </c>
      <c r="B85" s="29"/>
      <c r="C85" s="8">
        <f>SUM(C82:C84)</f>
        <v>8</v>
      </c>
      <c r="D85" s="6"/>
      <c r="E85" s="6"/>
      <c r="F85" s="8">
        <f>F84+F83+F82</f>
        <v>2001893</v>
      </c>
    </row>
    <row r="86" spans="1:13" ht="16.5" customHeight="1" x14ac:dyDescent="0.25">
      <c r="A86" s="28" t="s">
        <v>26</v>
      </c>
      <c r="B86" s="31"/>
      <c r="C86" s="31"/>
      <c r="D86" s="31"/>
      <c r="E86" s="31"/>
      <c r="F86" s="29"/>
      <c r="M86" s="12"/>
    </row>
    <row r="87" spans="1:13" ht="19.5" customHeight="1" x14ac:dyDescent="0.25">
      <c r="A87" s="6">
        <v>1</v>
      </c>
      <c r="B87" s="7" t="s">
        <v>8</v>
      </c>
      <c r="C87" s="6">
        <v>1</v>
      </c>
      <c r="D87" s="6">
        <v>282000</v>
      </c>
      <c r="E87" s="6">
        <v>375342</v>
      </c>
      <c r="F87" s="6">
        <f>C87*E87</f>
        <v>375342</v>
      </c>
    </row>
    <row r="88" spans="1:13" ht="18" customHeight="1" x14ac:dyDescent="0.25">
      <c r="A88" s="6">
        <v>2</v>
      </c>
      <c r="B88" s="7" t="s">
        <v>9</v>
      </c>
      <c r="C88" s="6">
        <v>1</v>
      </c>
      <c r="D88" s="6">
        <v>207000</v>
      </c>
      <c r="E88" s="6">
        <v>275517</v>
      </c>
      <c r="F88" s="6">
        <f t="shared" ref="F88:F90" si="12">C88*E88</f>
        <v>275517</v>
      </c>
    </row>
    <row r="89" spans="1:13" ht="16.5" customHeight="1" x14ac:dyDescent="0.25">
      <c r="A89" s="6">
        <v>3</v>
      </c>
      <c r="B89" s="7" t="s">
        <v>10</v>
      </c>
      <c r="C89" s="6">
        <v>7</v>
      </c>
      <c r="D89" s="6">
        <v>158000</v>
      </c>
      <c r="E89" s="6">
        <v>200000</v>
      </c>
      <c r="F89" s="6">
        <f t="shared" si="12"/>
        <v>1400000</v>
      </c>
    </row>
    <row r="90" spans="1:13" ht="15.75" customHeight="1" x14ac:dyDescent="0.25">
      <c r="A90" s="6">
        <v>4</v>
      </c>
      <c r="B90" s="7" t="s">
        <v>81</v>
      </c>
      <c r="C90" s="6">
        <v>32</v>
      </c>
      <c r="D90" s="6">
        <v>103000</v>
      </c>
      <c r="E90" s="6">
        <v>130000</v>
      </c>
      <c r="F90" s="6">
        <f t="shared" si="12"/>
        <v>4160000</v>
      </c>
    </row>
    <row r="91" spans="1:13" ht="23.25" customHeight="1" x14ac:dyDescent="0.25">
      <c r="A91" s="28" t="s">
        <v>6</v>
      </c>
      <c r="B91" s="29"/>
      <c r="C91" s="8">
        <f>SUM(C87:C90)</f>
        <v>41</v>
      </c>
      <c r="D91" s="6"/>
      <c r="E91" s="6"/>
      <c r="F91" s="8">
        <f>F90+F89+F88+F87</f>
        <v>6210859</v>
      </c>
    </row>
    <row r="92" spans="1:13" ht="23.25" customHeight="1" x14ac:dyDescent="0.25">
      <c r="A92" s="28" t="s">
        <v>24</v>
      </c>
      <c r="B92" s="29"/>
      <c r="C92" s="6"/>
      <c r="D92" s="6"/>
      <c r="E92" s="6"/>
      <c r="F92" s="6"/>
    </row>
    <row r="93" spans="1:13" x14ac:dyDescent="0.25">
      <c r="A93" s="6">
        <v>1</v>
      </c>
      <c r="B93" s="9" t="s">
        <v>8</v>
      </c>
      <c r="C93" s="6">
        <v>1</v>
      </c>
      <c r="D93" s="6">
        <v>282000</v>
      </c>
      <c r="E93" s="6">
        <v>375342</v>
      </c>
      <c r="F93" s="6">
        <f>C93*E93</f>
        <v>375342</v>
      </c>
    </row>
    <row r="94" spans="1:13" x14ac:dyDescent="0.25">
      <c r="A94" s="6">
        <v>2</v>
      </c>
      <c r="B94" s="9" t="s">
        <v>10</v>
      </c>
      <c r="C94" s="6">
        <v>1</v>
      </c>
      <c r="D94" s="6">
        <v>158000</v>
      </c>
      <c r="E94" s="6">
        <v>200000</v>
      </c>
      <c r="F94" s="6">
        <f>C94*E94</f>
        <v>200000</v>
      </c>
    </row>
    <row r="95" spans="1:13" x14ac:dyDescent="0.25">
      <c r="A95" s="28" t="s">
        <v>6</v>
      </c>
      <c r="B95" s="29"/>
      <c r="C95" s="8">
        <f>SUM(C93:C94)</f>
        <v>2</v>
      </c>
      <c r="D95" s="6"/>
      <c r="E95" s="6"/>
      <c r="F95" s="8">
        <f>F94+F93</f>
        <v>575342</v>
      </c>
    </row>
    <row r="96" spans="1:13" ht="29.25" customHeight="1" x14ac:dyDescent="0.25">
      <c r="A96" s="28" t="s">
        <v>82</v>
      </c>
      <c r="B96" s="31"/>
      <c r="C96" s="31"/>
      <c r="D96" s="31"/>
      <c r="E96" s="31"/>
      <c r="F96" s="29"/>
    </row>
    <row r="97" spans="1:6" ht="34.5" customHeight="1" x14ac:dyDescent="0.25">
      <c r="A97" s="6">
        <v>1</v>
      </c>
      <c r="B97" s="7" t="s">
        <v>25</v>
      </c>
      <c r="C97" s="6">
        <v>1</v>
      </c>
      <c r="D97" s="6">
        <v>207000</v>
      </c>
      <c r="E97" s="6">
        <f>250470*110%</f>
        <v>275517</v>
      </c>
      <c r="F97" s="6">
        <f>C97*E97</f>
        <v>275517</v>
      </c>
    </row>
    <row r="98" spans="1:6" ht="25.5" customHeight="1" x14ac:dyDescent="0.25">
      <c r="A98" s="6">
        <v>2</v>
      </c>
      <c r="B98" s="7" t="s">
        <v>61</v>
      </c>
      <c r="C98" s="6">
        <v>1</v>
      </c>
      <c r="D98" s="6">
        <v>207000</v>
      </c>
      <c r="E98" s="6">
        <v>275517</v>
      </c>
      <c r="F98" s="6">
        <f t="shared" ref="F98:F101" si="13">C98*E98</f>
        <v>275517</v>
      </c>
    </row>
    <row r="99" spans="1:6" x14ac:dyDescent="0.25">
      <c r="A99" s="6">
        <v>3</v>
      </c>
      <c r="B99" s="7" t="s">
        <v>9</v>
      </c>
      <c r="C99" s="6">
        <v>1</v>
      </c>
      <c r="D99" s="6">
        <v>207000</v>
      </c>
      <c r="E99" s="6">
        <v>275517</v>
      </c>
      <c r="F99" s="6">
        <f t="shared" si="13"/>
        <v>275517</v>
      </c>
    </row>
    <row r="100" spans="1:6" ht="15.75" customHeight="1" x14ac:dyDescent="0.25">
      <c r="A100" s="6">
        <v>4</v>
      </c>
      <c r="B100" s="7" t="s">
        <v>80</v>
      </c>
      <c r="C100" s="6">
        <v>1</v>
      </c>
      <c r="D100" s="6"/>
      <c r="E100" s="13">
        <v>200150</v>
      </c>
      <c r="F100" s="6">
        <f t="shared" si="13"/>
        <v>200150</v>
      </c>
    </row>
    <row r="101" spans="1:6" ht="15" customHeight="1" x14ac:dyDescent="0.25">
      <c r="A101" s="6">
        <v>5</v>
      </c>
      <c r="B101" s="7" t="s">
        <v>79</v>
      </c>
      <c r="C101" s="6">
        <v>2</v>
      </c>
      <c r="D101" s="6"/>
      <c r="E101" s="13">
        <v>149800</v>
      </c>
      <c r="F101" s="6">
        <f t="shared" si="13"/>
        <v>299600</v>
      </c>
    </row>
    <row r="102" spans="1:6" x14ac:dyDescent="0.25">
      <c r="A102" s="28" t="s">
        <v>6</v>
      </c>
      <c r="B102" s="29"/>
      <c r="C102" s="8">
        <v>6</v>
      </c>
      <c r="D102" s="8">
        <f>SUM(D97:D101)</f>
        <v>621000</v>
      </c>
      <c r="E102" s="8"/>
      <c r="F102" s="8">
        <f>F101+F100+F99+F98+F97</f>
        <v>1326301</v>
      </c>
    </row>
    <row r="103" spans="1:6" ht="31.5" customHeight="1" x14ac:dyDescent="0.25">
      <c r="A103" s="28" t="s">
        <v>83</v>
      </c>
      <c r="B103" s="29"/>
      <c r="C103" s="8">
        <f>C102+C95+C91+C85+C80+C75+C70+C65+C60+C54</f>
        <v>97</v>
      </c>
      <c r="D103" s="8" t="e">
        <f>#REF!+#REF!+#REF!+#REF!+#REF!+#REF!+#REF!+D91+#REF!</f>
        <v>#REF!</v>
      </c>
      <c r="E103" s="8"/>
      <c r="F103" s="8">
        <f>F102+F95+F91+F85+F80+F75+F70+F65+F60+F54</f>
        <v>20527784</v>
      </c>
    </row>
    <row r="104" spans="1:6" x14ac:dyDescent="0.25">
      <c r="A104" s="28" t="s">
        <v>84</v>
      </c>
      <c r="B104" s="31"/>
      <c r="C104" s="31"/>
      <c r="D104" s="31"/>
      <c r="E104" s="31"/>
      <c r="F104" s="29"/>
    </row>
    <row r="105" spans="1:6" ht="30.75" customHeight="1" x14ac:dyDescent="0.25">
      <c r="A105" s="8">
        <v>1</v>
      </c>
      <c r="B105" s="9" t="s">
        <v>27</v>
      </c>
      <c r="C105" s="6">
        <v>1</v>
      </c>
      <c r="D105" s="6">
        <v>282000</v>
      </c>
      <c r="E105" s="6">
        <f>341220*110%</f>
        <v>375342.00000000006</v>
      </c>
      <c r="F105" s="6">
        <f>C105*E105</f>
        <v>375342.00000000006</v>
      </c>
    </row>
    <row r="106" spans="1:6" ht="30.75" customHeight="1" x14ac:dyDescent="0.25">
      <c r="A106" s="8"/>
      <c r="B106" s="9" t="s">
        <v>19</v>
      </c>
      <c r="C106" s="6">
        <v>1</v>
      </c>
      <c r="D106" s="6">
        <v>207000</v>
      </c>
      <c r="E106" s="6">
        <f>250470*110%</f>
        <v>275517</v>
      </c>
      <c r="F106" s="6">
        <f t="shared" ref="F106:F112" si="14">C106*E106</f>
        <v>275517</v>
      </c>
    </row>
    <row r="107" spans="1:6" ht="26.25" customHeight="1" x14ac:dyDescent="0.25">
      <c r="A107" s="6">
        <v>2</v>
      </c>
      <c r="B107" s="9" t="s">
        <v>15</v>
      </c>
      <c r="C107" s="6">
        <v>1</v>
      </c>
      <c r="D107" s="6">
        <v>158000</v>
      </c>
      <c r="E107" s="6">
        <v>200000</v>
      </c>
      <c r="F107" s="6">
        <f t="shared" si="14"/>
        <v>200000</v>
      </c>
    </row>
    <row r="108" spans="1:6" x14ac:dyDescent="0.25">
      <c r="A108" s="6">
        <v>3</v>
      </c>
      <c r="B108" s="9" t="s">
        <v>16</v>
      </c>
      <c r="C108" s="6">
        <v>1</v>
      </c>
      <c r="D108" s="6">
        <v>103000</v>
      </c>
      <c r="E108" s="6">
        <v>130000</v>
      </c>
      <c r="F108" s="6">
        <f t="shared" si="14"/>
        <v>130000</v>
      </c>
    </row>
    <row r="109" spans="1:6" x14ac:dyDescent="0.25">
      <c r="A109" s="6">
        <v>4</v>
      </c>
      <c r="B109" s="9" t="s">
        <v>17</v>
      </c>
      <c r="C109" s="13">
        <v>7</v>
      </c>
      <c r="D109" s="13">
        <v>183000</v>
      </c>
      <c r="E109" s="13">
        <v>240000</v>
      </c>
      <c r="F109" s="6">
        <f t="shared" si="14"/>
        <v>1680000</v>
      </c>
    </row>
    <row r="110" spans="1:6" x14ac:dyDescent="0.25">
      <c r="A110" s="6">
        <v>5</v>
      </c>
      <c r="B110" s="9" t="s">
        <v>18</v>
      </c>
      <c r="C110" s="6">
        <v>3</v>
      </c>
      <c r="D110" s="6">
        <v>94000</v>
      </c>
      <c r="E110" s="6">
        <v>120000</v>
      </c>
      <c r="F110" s="6">
        <f t="shared" si="14"/>
        <v>360000</v>
      </c>
    </row>
    <row r="111" spans="1:6" x14ac:dyDescent="0.25">
      <c r="A111" s="6">
        <v>7</v>
      </c>
      <c r="B111" s="9" t="s">
        <v>20</v>
      </c>
      <c r="C111" s="6">
        <v>5</v>
      </c>
      <c r="D111" s="6">
        <v>94000</v>
      </c>
      <c r="E111" s="6">
        <v>120000</v>
      </c>
      <c r="F111" s="6">
        <f t="shared" si="14"/>
        <v>600000</v>
      </c>
    </row>
    <row r="112" spans="1:6" x14ac:dyDescent="0.25">
      <c r="A112" s="6">
        <v>8</v>
      </c>
      <c r="B112" s="9" t="s">
        <v>62</v>
      </c>
      <c r="C112" s="6">
        <v>1</v>
      </c>
      <c r="D112" s="6">
        <v>94000</v>
      </c>
      <c r="E112" s="6">
        <v>120000</v>
      </c>
      <c r="F112" s="6">
        <f t="shared" si="14"/>
        <v>120000</v>
      </c>
    </row>
    <row r="113" spans="1:6" x14ac:dyDescent="0.25">
      <c r="A113" s="28" t="s">
        <v>6</v>
      </c>
      <c r="B113" s="29"/>
      <c r="C113" s="8">
        <f>SUM(C105:C112)</f>
        <v>20</v>
      </c>
      <c r="D113" s="8">
        <f t="shared" ref="D113" si="15">SUM(D105:D112)</f>
        <v>1215000</v>
      </c>
      <c r="E113" s="8"/>
      <c r="F113" s="8">
        <f>F112+F111+F110+F109+F108+F107+F106+F105</f>
        <v>3740859</v>
      </c>
    </row>
    <row r="114" spans="1:6" ht="17.25" x14ac:dyDescent="0.25">
      <c r="A114" s="25" t="s">
        <v>85</v>
      </c>
      <c r="B114" s="26"/>
      <c r="C114" s="10">
        <f>C113+C103+C52+C16+C11</f>
        <v>160</v>
      </c>
      <c r="D114" s="10" t="e">
        <f>D113+D103+#REF!+D52+#REF!</f>
        <v>#REF!</v>
      </c>
      <c r="E114" s="10"/>
      <c r="F114" s="10">
        <f>F113+F103+F52+F16+F11</f>
        <v>33913718</v>
      </c>
    </row>
    <row r="115" spans="1:6" ht="15.75" customHeight="1" x14ac:dyDescent="0.25">
      <c r="A115" s="3"/>
      <c r="B115" s="4"/>
      <c r="C115" s="3"/>
      <c r="D115" s="3"/>
      <c r="E115" s="3"/>
      <c r="F115" s="3"/>
    </row>
    <row r="116" spans="1:6" ht="15.75" customHeight="1" x14ac:dyDescent="0.25">
      <c r="A116" s="3"/>
      <c r="B116" s="4"/>
      <c r="C116" s="3"/>
      <c r="D116" s="3"/>
      <c r="E116" s="3"/>
      <c r="F116" s="3"/>
    </row>
    <row r="117" spans="1:6" x14ac:dyDescent="0.25">
      <c r="A117" s="27" t="s">
        <v>22</v>
      </c>
      <c r="B117" s="27"/>
      <c r="C117" s="11"/>
      <c r="D117" s="27" t="s">
        <v>23</v>
      </c>
      <c r="E117" s="27"/>
      <c r="F117" s="27"/>
    </row>
    <row r="118" spans="1:6" x14ac:dyDescent="0.25">
      <c r="A118" s="3"/>
      <c r="B118" s="4"/>
      <c r="C118" s="3"/>
      <c r="D118" s="3"/>
      <c r="E118" s="3"/>
      <c r="F118" s="3"/>
    </row>
    <row r="119" spans="1:6" x14ac:dyDescent="0.25">
      <c r="A119" s="3"/>
      <c r="B119" s="4"/>
      <c r="C119" s="3"/>
      <c r="D119" s="3"/>
      <c r="E119" s="3"/>
      <c r="F119" s="3"/>
    </row>
    <row r="120" spans="1:6" ht="15.75" customHeight="1" x14ac:dyDescent="0.25">
      <c r="A120" s="3"/>
      <c r="B120" s="4"/>
      <c r="C120" s="3"/>
      <c r="D120" s="3"/>
      <c r="E120" s="3"/>
      <c r="F120" s="3"/>
    </row>
    <row r="121" spans="1:6" ht="15.75" customHeight="1" x14ac:dyDescent="0.25">
      <c r="A121" s="3"/>
      <c r="B121" s="4"/>
      <c r="C121" s="3"/>
      <c r="D121" s="3"/>
      <c r="E121" s="3"/>
      <c r="F121" s="3"/>
    </row>
    <row r="124" spans="1:6" ht="16.5" customHeight="1" x14ac:dyDescent="0.25"/>
    <row r="126" spans="1:6" ht="34.5" customHeight="1" x14ac:dyDescent="0.25"/>
    <row r="127" spans="1:6" ht="28.5" customHeight="1" x14ac:dyDescent="0.25"/>
    <row r="132" ht="28.5" customHeight="1" x14ac:dyDescent="0.25"/>
    <row r="133" ht="23.25" customHeight="1" x14ac:dyDescent="0.25"/>
    <row r="136" ht="27" customHeight="1" x14ac:dyDescent="0.25"/>
    <row r="137" ht="15.75" customHeight="1" x14ac:dyDescent="0.25"/>
    <row r="138" ht="24" customHeight="1" x14ac:dyDescent="0.25"/>
    <row r="139" ht="42.75" customHeight="1" x14ac:dyDescent="0.25"/>
    <row r="144" ht="15.75" customHeight="1" x14ac:dyDescent="0.25"/>
    <row r="145" spans="9:9" hidden="1" x14ac:dyDescent="0.25"/>
    <row r="148" spans="9:9" ht="19.5" customHeight="1" x14ac:dyDescent="0.25"/>
    <row r="149" spans="9:9" ht="28.5" customHeight="1" x14ac:dyDescent="0.25"/>
    <row r="150" spans="9:9" x14ac:dyDescent="0.25">
      <c r="I150" s="1" t="s">
        <v>63</v>
      </c>
    </row>
    <row r="152" spans="9:9" ht="25.5" customHeight="1" x14ac:dyDescent="0.25"/>
  </sheetData>
  <mergeCells count="32">
    <mergeCell ref="A104:F104"/>
    <mergeCell ref="A16:B16"/>
    <mergeCell ref="A102:B102"/>
    <mergeCell ref="A55:F55"/>
    <mergeCell ref="A60:B60"/>
    <mergeCell ref="A61:F61"/>
    <mergeCell ref="A65:B65"/>
    <mergeCell ref="A66:F66"/>
    <mergeCell ref="A70:B70"/>
    <mergeCell ref="A75:B75"/>
    <mergeCell ref="A71:F71"/>
    <mergeCell ref="A92:B92"/>
    <mergeCell ref="A85:B85"/>
    <mergeCell ref="A86:F86"/>
    <mergeCell ref="A95:B95"/>
    <mergeCell ref="A96:F96"/>
    <mergeCell ref="A1:F3"/>
    <mergeCell ref="A12:F12"/>
    <mergeCell ref="A114:B114"/>
    <mergeCell ref="A117:B117"/>
    <mergeCell ref="D117:F117"/>
    <mergeCell ref="A103:B103"/>
    <mergeCell ref="A113:B113"/>
    <mergeCell ref="A4:F4"/>
    <mergeCell ref="A5:B5"/>
    <mergeCell ref="A7:F7"/>
    <mergeCell ref="A53:F53"/>
    <mergeCell ref="A91:B91"/>
    <mergeCell ref="A17:F17"/>
    <mergeCell ref="A80:B80"/>
    <mergeCell ref="A76:F76"/>
    <mergeCell ref="A81:F81"/>
  </mergeCells>
  <pageMargins left="0.24" right="0.21" top="0.33" bottom="0.36" header="0.3" footer="0.3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Havelvats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2024-12-30T11:09:48Z</dcterms:modified>
</cp:coreProperties>
</file>