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2\N-9 դեկտեմբերի 27\Որոշումներ բլանկներով\"/>
    </mc:Choice>
  </mc:AlternateContent>
  <bookViews>
    <workbookView xWindow="0" yWindow="0" windowWidth="28800" windowHeight="12135" tabRatio="79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26" r:id="rId8"/>
    <sheet name="9" sheetId="16" r:id="rId9"/>
    <sheet name="10" sheetId="10" r:id="rId10"/>
    <sheet name="11" sheetId="11" r:id="rId11"/>
    <sheet name="12" sheetId="12" r:id="rId12"/>
    <sheet name="13" sheetId="13" r:id="rId13"/>
  </sheets>
  <definedNames>
    <definedName name="_Toc430785035" localSheetId="0">'1'!$H$16</definedName>
    <definedName name="_Toc430785036" localSheetId="0">'1'!$H$28</definedName>
    <definedName name="_Toc431387800" localSheetId="0">'1'!#REF!</definedName>
    <definedName name="_Toc431387802" localSheetId="5">'6'!$A$1</definedName>
    <definedName name="_Toc431387803" localSheetId="6">'7'!$A$1</definedName>
    <definedName name="_Toc431387804" localSheetId="9">'10'!$A$1</definedName>
    <definedName name="_Toc431387805" localSheetId="10">'11'!$A$1</definedName>
    <definedName name="_Toc431387806" localSheetId="11">'12'!$A$1</definedName>
    <definedName name="_Toc431387807" localSheetId="12">'13'!$A$1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6" l="1"/>
  <c r="F16" i="26"/>
  <c r="E16" i="26"/>
  <c r="D16" i="26"/>
  <c r="F9" i="12" l="1"/>
  <c r="C23" i="4"/>
  <c r="D23" i="4"/>
  <c r="E23" i="4"/>
  <c r="F23" i="4"/>
  <c r="G23" i="4"/>
  <c r="H23" i="4"/>
  <c r="C111" i="13"/>
  <c r="D42" i="13"/>
  <c r="C41" i="13"/>
  <c r="F79" i="13"/>
  <c r="G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98" i="13"/>
  <c r="G98" i="13"/>
  <c r="F99" i="13"/>
  <c r="G99" i="13"/>
  <c r="F100" i="13"/>
  <c r="G100" i="13"/>
  <c r="F101" i="13"/>
  <c r="G101" i="13"/>
  <c r="F102" i="13"/>
  <c r="G102" i="13"/>
  <c r="F103" i="13"/>
  <c r="G103" i="13"/>
  <c r="F104" i="13"/>
  <c r="G104" i="13"/>
  <c r="F105" i="13"/>
  <c r="G105" i="13"/>
  <c r="F106" i="13"/>
  <c r="G106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F63" i="13"/>
  <c r="G63" i="13"/>
  <c r="F64" i="13"/>
  <c r="G64" i="13"/>
  <c r="F65" i="13"/>
  <c r="G65" i="13"/>
  <c r="F66" i="13"/>
  <c r="G66" i="13"/>
  <c r="F67" i="13"/>
  <c r="G67" i="13"/>
  <c r="F68" i="13"/>
  <c r="G68" i="13"/>
  <c r="F69" i="13"/>
  <c r="G69" i="13"/>
  <c r="F70" i="13"/>
  <c r="G70" i="13"/>
  <c r="F71" i="13"/>
  <c r="G71" i="13"/>
  <c r="F72" i="13"/>
  <c r="G72" i="13"/>
  <c r="F73" i="13"/>
  <c r="G73" i="13"/>
  <c r="F74" i="13"/>
  <c r="G74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G309" i="13"/>
  <c r="F309" i="13"/>
  <c r="G308" i="13"/>
  <c r="F308" i="13"/>
  <c r="G307" i="13"/>
  <c r="F307" i="13"/>
  <c r="G303" i="13"/>
  <c r="F303" i="13"/>
  <c r="G302" i="13"/>
  <c r="F302" i="13"/>
  <c r="G301" i="13"/>
  <c r="F301" i="13"/>
  <c r="G297" i="13"/>
  <c r="F297" i="13"/>
  <c r="G296" i="13"/>
  <c r="F296" i="13"/>
  <c r="G295" i="13"/>
  <c r="F295" i="13"/>
  <c r="G291" i="13"/>
  <c r="F291" i="13"/>
  <c r="G290" i="13"/>
  <c r="F290" i="13"/>
  <c r="G289" i="13"/>
  <c r="F289" i="13"/>
  <c r="G285" i="13"/>
  <c r="F285" i="13"/>
  <c r="G284" i="13"/>
  <c r="F284" i="13"/>
  <c r="G283" i="13"/>
  <c r="F283" i="13"/>
  <c r="G279" i="13"/>
  <c r="F279" i="13"/>
  <c r="G278" i="13"/>
  <c r="F278" i="13"/>
  <c r="G277" i="13"/>
  <c r="F277" i="13"/>
  <c r="G273" i="13"/>
  <c r="F273" i="13"/>
  <c r="G272" i="13"/>
  <c r="F272" i="13"/>
  <c r="G271" i="13"/>
  <c r="F271" i="13"/>
  <c r="G267" i="13"/>
  <c r="F267" i="13"/>
  <c r="G266" i="13"/>
  <c r="F266" i="13"/>
  <c r="G265" i="13"/>
  <c r="F265" i="13"/>
  <c r="G261" i="13"/>
  <c r="F261" i="13"/>
  <c r="G260" i="13"/>
  <c r="F260" i="13"/>
  <c r="G259" i="13"/>
  <c r="F259" i="13"/>
  <c r="G255" i="13"/>
  <c r="F255" i="13"/>
  <c r="G254" i="13"/>
  <c r="F254" i="13"/>
  <c r="G253" i="13"/>
  <c r="F253" i="13"/>
  <c r="G249" i="13"/>
  <c r="F249" i="13"/>
  <c r="G248" i="13"/>
  <c r="F248" i="13"/>
  <c r="G247" i="13"/>
  <c r="F247" i="13"/>
  <c r="G243" i="13"/>
  <c r="F243" i="13"/>
  <c r="G242" i="13"/>
  <c r="F242" i="13"/>
  <c r="G241" i="13"/>
  <c r="F241" i="13"/>
  <c r="G237" i="13"/>
  <c r="F237" i="13"/>
  <c r="G236" i="13"/>
  <c r="F236" i="13"/>
  <c r="G235" i="13"/>
  <c r="F235" i="13"/>
  <c r="G231" i="13"/>
  <c r="F231" i="13"/>
  <c r="G230" i="13"/>
  <c r="F230" i="13"/>
  <c r="G229" i="13"/>
  <c r="F229" i="13"/>
  <c r="G225" i="13"/>
  <c r="F225" i="13"/>
  <c r="G224" i="13"/>
  <c r="F224" i="13"/>
  <c r="G223" i="13"/>
  <c r="F223" i="13"/>
  <c r="G219" i="13"/>
  <c r="F219" i="13"/>
  <c r="G218" i="13"/>
  <c r="F218" i="13"/>
  <c r="G217" i="13"/>
  <c r="F217" i="13"/>
  <c r="G213" i="13"/>
  <c r="F213" i="13"/>
  <c r="G212" i="13"/>
  <c r="F212" i="13"/>
  <c r="G211" i="13"/>
  <c r="F211" i="13"/>
  <c r="G207" i="13"/>
  <c r="F207" i="13"/>
  <c r="G206" i="13"/>
  <c r="F206" i="13"/>
  <c r="G205" i="13"/>
  <c r="F205" i="13"/>
  <c r="G199" i="13"/>
  <c r="F199" i="13"/>
  <c r="G198" i="13"/>
  <c r="F198" i="13"/>
  <c r="G197" i="13"/>
  <c r="F197" i="13"/>
  <c r="G193" i="13"/>
  <c r="F193" i="13"/>
  <c r="G192" i="13"/>
  <c r="F192" i="13"/>
  <c r="G191" i="13"/>
  <c r="F191" i="13"/>
  <c r="G187" i="13"/>
  <c r="F187" i="13"/>
  <c r="G186" i="13"/>
  <c r="F186" i="13"/>
  <c r="G185" i="13"/>
  <c r="F185" i="13"/>
  <c r="G181" i="13"/>
  <c r="F181" i="13"/>
  <c r="G180" i="13"/>
  <c r="F180" i="13"/>
  <c r="G179" i="13"/>
  <c r="F179" i="13"/>
  <c r="G175" i="13"/>
  <c r="F175" i="13"/>
  <c r="G174" i="13"/>
  <c r="F174" i="13"/>
  <c r="G173" i="13"/>
  <c r="F173" i="13"/>
  <c r="G169" i="13"/>
  <c r="F169" i="13"/>
  <c r="G168" i="13"/>
  <c r="F168" i="13"/>
  <c r="G167" i="13"/>
  <c r="F167" i="13"/>
  <c r="G163" i="13"/>
  <c r="F163" i="13"/>
  <c r="G162" i="13"/>
  <c r="F162" i="13"/>
  <c r="G161" i="13"/>
  <c r="F161" i="13"/>
  <c r="G157" i="13"/>
  <c r="F157" i="13"/>
  <c r="G156" i="13"/>
  <c r="F156" i="13"/>
  <c r="G155" i="13"/>
  <c r="F155" i="13"/>
  <c r="G151" i="13"/>
  <c r="F151" i="13"/>
  <c r="G150" i="13"/>
  <c r="F150" i="13"/>
  <c r="G149" i="13"/>
  <c r="F149" i="13"/>
  <c r="G145" i="13"/>
  <c r="F145" i="13"/>
  <c r="G144" i="13"/>
  <c r="F144" i="13"/>
  <c r="G143" i="13"/>
  <c r="F143" i="13"/>
  <c r="G139" i="13"/>
  <c r="F139" i="13"/>
  <c r="G138" i="13"/>
  <c r="F138" i="13"/>
  <c r="G137" i="13"/>
  <c r="F137" i="13"/>
  <c r="G133" i="13"/>
  <c r="F133" i="13"/>
  <c r="G132" i="13"/>
  <c r="F132" i="13"/>
  <c r="G131" i="13"/>
  <c r="F131" i="13"/>
  <c r="G127" i="13"/>
  <c r="F127" i="13"/>
  <c r="G126" i="13"/>
  <c r="F126" i="13"/>
  <c r="G125" i="13"/>
  <c r="F125" i="13"/>
  <c r="K5" i="1"/>
  <c r="H6" i="1"/>
  <c r="H7" i="1"/>
  <c r="H8" i="1"/>
  <c r="H9" i="1"/>
  <c r="H10" i="1"/>
  <c r="H11" i="1"/>
  <c r="H12" i="1"/>
  <c r="H13" i="1"/>
  <c r="F6" i="1"/>
  <c r="F7" i="1"/>
  <c r="F8" i="1"/>
  <c r="F9" i="1"/>
  <c r="F10" i="1"/>
  <c r="F11" i="1"/>
  <c r="F12" i="1"/>
  <c r="F13" i="1"/>
  <c r="G6" i="1"/>
  <c r="G7" i="1"/>
  <c r="G8" i="1"/>
  <c r="G9" i="1"/>
  <c r="G10" i="1"/>
  <c r="G11" i="1"/>
  <c r="G12" i="1"/>
  <c r="G13" i="1"/>
  <c r="D5" i="1" l="1"/>
  <c r="E5" i="1"/>
  <c r="C5" i="1"/>
  <c r="H5" i="1" l="1"/>
  <c r="G5" i="1"/>
  <c r="F5" i="1"/>
  <c r="K13" i="1"/>
  <c r="I9" i="1" l="1"/>
  <c r="J9" i="1"/>
  <c r="K9" i="1"/>
  <c r="F42" i="13" l="1"/>
  <c r="F75" i="13"/>
  <c r="F76" i="13"/>
  <c r="F78" i="13"/>
  <c r="F107" i="13"/>
  <c r="F108" i="13"/>
  <c r="F109" i="13"/>
  <c r="F110" i="13"/>
  <c r="G36" i="13"/>
  <c r="G6" i="13"/>
  <c r="F36" i="13"/>
  <c r="F35" i="13"/>
  <c r="F37" i="13"/>
  <c r="F38" i="13"/>
  <c r="F39" i="13"/>
  <c r="F40" i="13"/>
  <c r="F6" i="13"/>
  <c r="D21" i="12"/>
  <c r="E21" i="12"/>
  <c r="C21" i="12"/>
  <c r="D14" i="12"/>
  <c r="E14" i="12"/>
  <c r="C14" i="12"/>
  <c r="D5" i="12"/>
  <c r="E5" i="12"/>
  <c r="C5" i="12"/>
  <c r="G6" i="11"/>
  <c r="F6" i="11"/>
  <c r="D5" i="11"/>
  <c r="E5" i="11"/>
  <c r="C5" i="11"/>
  <c r="F6" i="10"/>
  <c r="G5" i="10"/>
  <c r="F5" i="10"/>
  <c r="C17" i="16"/>
  <c r="C9" i="16"/>
  <c r="C16" i="26"/>
  <c r="C8" i="26"/>
  <c r="C9" i="7"/>
  <c r="C17" i="7"/>
  <c r="H21" i="26"/>
  <c r="H20" i="26"/>
  <c r="H19" i="26"/>
  <c r="H18" i="26"/>
  <c r="H17" i="26"/>
  <c r="H15" i="26"/>
  <c r="H14" i="26"/>
  <c r="H13" i="26"/>
  <c r="H12" i="26"/>
  <c r="H11" i="26"/>
  <c r="H10" i="26"/>
  <c r="H9" i="26"/>
  <c r="G8" i="26"/>
  <c r="G7" i="26" s="1"/>
  <c r="G6" i="26" s="1"/>
  <c r="F8" i="26"/>
  <c r="E8" i="26"/>
  <c r="D8" i="26"/>
  <c r="E7" i="26"/>
  <c r="E6" i="26" s="1"/>
  <c r="C7" i="6"/>
  <c r="E4" i="5"/>
  <c r="E8" i="4"/>
  <c r="G29" i="4"/>
  <c r="F29" i="4"/>
  <c r="E35" i="4"/>
  <c r="E27" i="4"/>
  <c r="C40" i="4"/>
  <c r="C35" i="4"/>
  <c r="C27" i="4"/>
  <c r="C8" i="4"/>
  <c r="C11" i="3"/>
  <c r="G10" i="3"/>
  <c r="G4" i="3"/>
  <c r="F6" i="2"/>
  <c r="F7" i="2"/>
  <c r="F8" i="2"/>
  <c r="F9" i="2"/>
  <c r="F10" i="2"/>
  <c r="F11" i="2"/>
  <c r="F5" i="2"/>
  <c r="C7" i="26" l="1"/>
  <c r="C6" i="26" s="1"/>
  <c r="C8" i="7"/>
  <c r="C7" i="7" s="1"/>
  <c r="C26" i="4"/>
  <c r="C8" i="16"/>
  <c r="C7" i="16" s="1"/>
  <c r="C6" i="6"/>
  <c r="H40" i="4"/>
  <c r="F12" i="2"/>
  <c r="H27" i="4"/>
  <c r="H35" i="4"/>
  <c r="D7" i="26"/>
  <c r="D6" i="26" s="1"/>
  <c r="G14" i="12"/>
  <c r="F14" i="12"/>
  <c r="F5" i="12"/>
  <c r="F7" i="26"/>
  <c r="F6" i="26" s="1"/>
  <c r="H16" i="26"/>
  <c r="H8" i="26"/>
  <c r="C28" i="6"/>
  <c r="C36" i="6"/>
  <c r="H6" i="26" l="1"/>
  <c r="H29" i="4"/>
  <c r="C27" i="6"/>
  <c r="C26" i="6" s="1"/>
  <c r="H7" i="26"/>
  <c r="G107" i="13"/>
  <c r="G108" i="13"/>
  <c r="G109" i="13"/>
  <c r="G110" i="13"/>
  <c r="G113" i="13"/>
  <c r="G42" i="13"/>
  <c r="G75" i="13"/>
  <c r="G76" i="13"/>
  <c r="G77" i="13"/>
  <c r="G78" i="13"/>
  <c r="G35" i="13"/>
  <c r="G37" i="13"/>
  <c r="G38" i="13"/>
  <c r="G39" i="13"/>
  <c r="G40" i="13"/>
  <c r="G41" i="13"/>
  <c r="F119" i="13"/>
  <c r="G119" i="13"/>
  <c r="F120" i="13"/>
  <c r="G120" i="13"/>
  <c r="F121" i="13"/>
  <c r="G121" i="13"/>
  <c r="F44" i="4" l="1"/>
  <c r="G41" i="4"/>
  <c r="G44" i="4"/>
  <c r="G36" i="4"/>
  <c r="F41" i="4"/>
  <c r="F42" i="4"/>
  <c r="H22" i="7"/>
  <c r="D17" i="7"/>
  <c r="E17" i="7"/>
  <c r="F17" i="7"/>
  <c r="G17" i="7"/>
  <c r="D9" i="7"/>
  <c r="E9" i="7"/>
  <c r="E8" i="7" s="1"/>
  <c r="E7" i="7" s="1"/>
  <c r="F9" i="7"/>
  <c r="F8" i="7" s="1"/>
  <c r="F7" i="7" s="1"/>
  <c r="G9" i="7"/>
  <c r="G8" i="7" s="1"/>
  <c r="G7" i="7" s="1"/>
  <c r="H10" i="7"/>
  <c r="H11" i="7"/>
  <c r="H12" i="7"/>
  <c r="H13" i="7"/>
  <c r="H14" i="7"/>
  <c r="H15" i="7"/>
  <c r="H16" i="7"/>
  <c r="H18" i="7"/>
  <c r="H19" i="7"/>
  <c r="H20" i="7"/>
  <c r="H21" i="7"/>
  <c r="D17" i="16"/>
  <c r="E17" i="16"/>
  <c r="D9" i="16"/>
  <c r="E9" i="16"/>
  <c r="D36" i="6"/>
  <c r="E36" i="6"/>
  <c r="D28" i="6"/>
  <c r="E28" i="6"/>
  <c r="G10" i="11"/>
  <c r="G11" i="11"/>
  <c r="F10" i="11"/>
  <c r="F11" i="11"/>
  <c r="G6" i="10"/>
  <c r="G16" i="11"/>
  <c r="G15" i="12"/>
  <c r="F15" i="12"/>
  <c r="F16" i="12"/>
  <c r="F10" i="16"/>
  <c r="F11" i="16"/>
  <c r="F12" i="16"/>
  <c r="F13" i="16"/>
  <c r="F14" i="16"/>
  <c r="F15" i="16"/>
  <c r="F16" i="16"/>
  <c r="F18" i="16"/>
  <c r="F19" i="16"/>
  <c r="F20" i="16"/>
  <c r="F21" i="16"/>
  <c r="F22" i="16"/>
  <c r="D7" i="6"/>
  <c r="E7" i="6"/>
  <c r="D40" i="4"/>
  <c r="F40" i="4" s="1"/>
  <c r="E40" i="4"/>
  <c r="D35" i="4"/>
  <c r="D27" i="4"/>
  <c r="F27" i="4" s="1"/>
  <c r="G28" i="4"/>
  <c r="G31" i="4"/>
  <c r="G32" i="4"/>
  <c r="G33" i="4"/>
  <c r="G34" i="4"/>
  <c r="F32" i="4"/>
  <c r="F33" i="4"/>
  <c r="F34" i="4"/>
  <c r="F36" i="4"/>
  <c r="F37" i="4"/>
  <c r="F31" i="4"/>
  <c r="F28" i="4"/>
  <c r="G9" i="4"/>
  <c r="G10" i="4"/>
  <c r="G11" i="4"/>
  <c r="G12" i="4"/>
  <c r="G13" i="4"/>
  <c r="G14" i="4"/>
  <c r="G16" i="4"/>
  <c r="G17" i="4"/>
  <c r="G18" i="4"/>
  <c r="G19" i="4"/>
  <c r="F9" i="4"/>
  <c r="F10" i="4"/>
  <c r="F11" i="4"/>
  <c r="F12" i="4"/>
  <c r="F13" i="4"/>
  <c r="F14" i="4"/>
  <c r="F15" i="4"/>
  <c r="F16" i="4"/>
  <c r="F17" i="4"/>
  <c r="F18" i="4"/>
  <c r="D8" i="4"/>
  <c r="I9" i="4" s="1"/>
  <c r="J10" i="4"/>
  <c r="H9" i="4"/>
  <c r="G5" i="3"/>
  <c r="G6" i="3"/>
  <c r="G7" i="3"/>
  <c r="G8" i="3"/>
  <c r="G9" i="3"/>
  <c r="D11" i="3"/>
  <c r="E11" i="3"/>
  <c r="F11" i="3"/>
  <c r="C12" i="2"/>
  <c r="D12" i="2"/>
  <c r="E12" i="2"/>
  <c r="J13" i="1"/>
  <c r="I6" i="1"/>
  <c r="D8" i="7" l="1"/>
  <c r="D7" i="7" s="1"/>
  <c r="E6" i="6"/>
  <c r="F16" i="11"/>
  <c r="H7" i="7"/>
  <c r="G11" i="3"/>
  <c r="D27" i="6"/>
  <c r="D26" i="6" s="1"/>
  <c r="D6" i="6"/>
  <c r="E8" i="16"/>
  <c r="E7" i="16" s="1"/>
  <c r="E26" i="4"/>
  <c r="J32" i="4" s="1"/>
  <c r="J9" i="4"/>
  <c r="J17" i="4"/>
  <c r="J6" i="1"/>
  <c r="J8" i="1"/>
  <c r="J15" i="4"/>
  <c r="G5" i="11"/>
  <c r="F17" i="16"/>
  <c r="G40" i="4"/>
  <c r="J11" i="1"/>
  <c r="J13" i="4"/>
  <c r="G8" i="4"/>
  <c r="J19" i="4"/>
  <c r="J11" i="4"/>
  <c r="I16" i="4"/>
  <c r="I10" i="4"/>
  <c r="F8" i="4"/>
  <c r="I18" i="4"/>
  <c r="I14" i="4"/>
  <c r="I12" i="4"/>
  <c r="J18" i="4"/>
  <c r="J16" i="4"/>
  <c r="J14" i="4"/>
  <c r="J12" i="4"/>
  <c r="I19" i="4"/>
  <c r="I17" i="4"/>
  <c r="I15" i="4"/>
  <c r="I13" i="4"/>
  <c r="I11" i="4"/>
  <c r="I10" i="1"/>
  <c r="I7" i="1"/>
  <c r="K7" i="1"/>
  <c r="K12" i="1"/>
  <c r="K10" i="1"/>
  <c r="I13" i="1"/>
  <c r="I11" i="1"/>
  <c r="K6" i="1"/>
  <c r="K8" i="1"/>
  <c r="K11" i="1"/>
  <c r="I8" i="1"/>
  <c r="I12" i="1"/>
  <c r="J7" i="1"/>
  <c r="J10" i="1"/>
  <c r="J12" i="1"/>
  <c r="G35" i="4"/>
  <c r="H17" i="7"/>
  <c r="H9" i="7"/>
  <c r="H8" i="7"/>
  <c r="D8" i="16"/>
  <c r="D7" i="16" s="1"/>
  <c r="F9" i="16"/>
  <c r="E27" i="6"/>
  <c r="F5" i="11"/>
  <c r="D26" i="4"/>
  <c r="F35" i="4"/>
  <c r="G27" i="4"/>
  <c r="H15" i="4"/>
  <c r="H18" i="4"/>
  <c r="H13" i="4"/>
  <c r="H17" i="4"/>
  <c r="H19" i="4"/>
  <c r="H14" i="4"/>
  <c r="H12" i="4"/>
  <c r="H16" i="4"/>
  <c r="H10" i="4"/>
  <c r="H11" i="4"/>
  <c r="J8" i="4" l="1"/>
  <c r="J25" i="4" s="1"/>
  <c r="H8" i="4"/>
  <c r="H25" i="4" s="1"/>
  <c r="F7" i="16"/>
  <c r="J42" i="4"/>
  <c r="J37" i="4"/>
  <c r="J41" i="4"/>
  <c r="G26" i="4"/>
  <c r="J31" i="4"/>
  <c r="J40" i="4"/>
  <c r="J33" i="4"/>
  <c r="J28" i="4"/>
  <c r="J29" i="4"/>
  <c r="J39" i="4"/>
  <c r="J38" i="4"/>
  <c r="J30" i="4"/>
  <c r="J27" i="4"/>
  <c r="J36" i="4"/>
  <c r="J35" i="4"/>
  <c r="J43" i="4"/>
  <c r="J34" i="4"/>
  <c r="J44" i="4"/>
  <c r="H41" i="4"/>
  <c r="H37" i="4"/>
  <c r="H33" i="4"/>
  <c r="H42" i="4"/>
  <c r="H34" i="4"/>
  <c r="H43" i="4"/>
  <c r="H39" i="4"/>
  <c r="H31" i="4"/>
  <c r="H44" i="4"/>
  <c r="H36" i="4"/>
  <c r="H32" i="4"/>
  <c r="H28" i="4"/>
  <c r="H38" i="4"/>
  <c r="H30" i="4"/>
  <c r="I29" i="4"/>
  <c r="I31" i="4"/>
  <c r="I33" i="4"/>
  <c r="I35" i="4"/>
  <c r="I37" i="4"/>
  <c r="I39" i="4"/>
  <c r="I41" i="4"/>
  <c r="I43" i="4"/>
  <c r="I28" i="4"/>
  <c r="I30" i="4"/>
  <c r="I32" i="4"/>
  <c r="I34" i="4"/>
  <c r="I36" i="4"/>
  <c r="I38" i="4"/>
  <c r="I40" i="4"/>
  <c r="I42" i="4"/>
  <c r="I44" i="4"/>
  <c r="F26" i="4"/>
  <c r="I27" i="4"/>
  <c r="F8" i="16"/>
  <c r="E26" i="6"/>
  <c r="I8" i="4"/>
  <c r="I25" i="4" s="1"/>
  <c r="J26" i="4" l="1"/>
  <c r="I26" i="4"/>
  <c r="H26" i="4"/>
</calcChain>
</file>

<file path=xl/sharedStrings.xml><?xml version="1.0" encoding="utf-8"?>
<sst xmlns="http://schemas.openxmlformats.org/spreadsheetml/2006/main" count="834" uniqueCount="263">
  <si>
    <t>ՀԱՄԱՅՆՔԻ ԲՅՈՒՋԵԻ ՄՈՒՏՔԵՐԻ ՀԱՄԵՄԱՏԱԿԱՆ ՎԵՐԼՈՒԾՈՒԹՅՈՒՆԸ</t>
  </si>
  <si>
    <t>(հազար դրամ)</t>
  </si>
  <si>
    <t>Հ/հ</t>
  </si>
  <si>
    <t>ՄՈՒՏՔԻ  ԱՆՎԱՆՈՒՄԸ</t>
  </si>
  <si>
    <t>Տեսակարար  կշիռն ընդհանուրի մեջ (%)</t>
  </si>
  <si>
    <t>ԸՆԴԱՄԵՆԸ ՄՈՒՏՔԵՐ</t>
  </si>
  <si>
    <t>Գույքահարկ</t>
  </si>
  <si>
    <t>Տուրքեր</t>
  </si>
  <si>
    <t>Պաշտոնական դրամաշնորհներ</t>
  </si>
  <si>
    <t>Այլ եկամուտներ</t>
  </si>
  <si>
    <t>Ոչ ֆինանսական ակտիվների իրացումից մուտքեր</t>
  </si>
  <si>
    <t>ՀԱՄԱՅՆՔԻ ԲՅՈՒՋԵԻ ՄՈՒՏՔԵՐԻ ԳԾՈՎ ԱՊԱՌՔՆԵՐԻ ԿԱՌՈՒՑՎԱԾՔԸ</t>
  </si>
  <si>
    <t>ԸՆԴԱՄԵՆԸ</t>
  </si>
  <si>
    <t>Հողի  հարկ</t>
  </si>
  <si>
    <t>Նախորդ տարիներին տրամադրված փոխատվությունների վերադարձից մուտքեր</t>
  </si>
  <si>
    <t>ԸՆԴԱՄԵՆԸ ԱՊԱՌՔՆԵՐ</t>
  </si>
  <si>
    <t>ՀԱՄԱՅՆՔԻ ԲՅՈՒՋԵԻ ՄՈՒՏՔԵՐԻ ԳԾՈՎ ԱՊԱՌՔՆԵՐԻ ՀԱՎԱՔԱԳՐՄԱՆ ԺԱՄԱՆԱԿԱՑՈՒՅՑԸ</t>
  </si>
  <si>
    <t>Հ/h</t>
  </si>
  <si>
    <t>2019թ.</t>
  </si>
  <si>
    <t xml:space="preserve">ա) ըստ գործառական դասակարգման  </t>
  </si>
  <si>
    <t>ԾԱԽՍԻ ԱՆՎԱՆՈՒՄԸ</t>
  </si>
  <si>
    <t>ԸՆԴԱՄԵՆԸ  ԾԱԽՍԵՐ</t>
  </si>
  <si>
    <t>Ընդհանուր բնույթի հանրային ծառայություններ</t>
  </si>
  <si>
    <t>Պաշտպանություն</t>
  </si>
  <si>
    <t>Հասարակական կարգ, անվտանգություն և դատական գործունեություն</t>
  </si>
  <si>
    <t>Տնտեսական հարաբերություններ</t>
  </si>
  <si>
    <t>Շրջակա միջավայրի պաշտպանություն</t>
  </si>
  <si>
    <t>Բնակարանային շինարարություն և կոմունալ ծառայություն</t>
  </si>
  <si>
    <t>Առողջապահություն</t>
  </si>
  <si>
    <t>Հանգիստ,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</si>
  <si>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</si>
  <si>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</si>
  <si>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</si>
  <si>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բ) ըստ տնտեսագիտական դասակարգման                                                 </t>
  </si>
  <si>
    <t>ԾԱԽՍԻ  ԱՆՎԱՆՈՒՄԸ</t>
  </si>
  <si>
    <t>ԸՆԴԱՄԵՆԸ ԾԱԽՍԵՐ</t>
  </si>
  <si>
    <t>Ա</t>
  </si>
  <si>
    <t>ԸՆԹԱՑԻԿ ԾԱԽՍԵՐ</t>
  </si>
  <si>
    <t>Աշխատանքի վարձատրություն</t>
  </si>
  <si>
    <t>Ծառայությունների և ապրանքների ձեռք բերում</t>
  </si>
  <si>
    <t>Տոկոսավճարներ</t>
  </si>
  <si>
    <t>Սուբսիդիաներ</t>
  </si>
  <si>
    <t>Դրամաշնորհներ</t>
  </si>
  <si>
    <t>Սոցիալական նպաստներ և կենսաթոշակներ</t>
  </si>
  <si>
    <t>Այլ ծախսեր</t>
  </si>
  <si>
    <t>Բ</t>
  </si>
  <si>
    <t>ՈՉ ՖԻՆԱՆՍԱԿԱՆ ԱԿՏԻՎՆԵՐԻ ԳԾՈՎ ԾԱԽՍԵՐ</t>
  </si>
  <si>
    <t>Հիմնական միջոցներ</t>
  </si>
  <si>
    <t>Պաշարներ</t>
  </si>
  <si>
    <t>Բարձրարժեք ակտիվներ</t>
  </si>
  <si>
    <t>Չարտադրված ակտիվներ</t>
  </si>
  <si>
    <t>Գ</t>
  </si>
  <si>
    <t>ՈՉ ՖԻՆԱՆՍԱԿԱՆ ԱԿՏԻՎՆԵՐԻ ԻՐԱՑՈՒՄԻՑ ՄՈՒՏՔԵՐ</t>
  </si>
  <si>
    <t>Հիմնական միջոցների իրացումից մուտքեր</t>
  </si>
  <si>
    <t>Պաշարների իրացումից մուտքեր</t>
  </si>
  <si>
    <t>Բարձրարժեք ակտիվների իրացումից մուտքեր</t>
  </si>
  <si>
    <t>Չարտադրված ակտիվների իրացումից մուտքեր</t>
  </si>
  <si>
    <t>ՀԱՄԱՅՆՔԻ ԲՅՈՒՋԵԻ ՀԱՎԵԼՈՒՐԴԻ ԿԱՄ ԴԵՖԻՑԻՏԻ (ՊԱԿԱՍՈՒՐԴԻ)  ՀԱՄԵՄԱՏԱԿԱՆ ՎԵՐԼՈՒԾՈՒԹՅՈՒՆԸ</t>
  </si>
  <si>
    <t xml:space="preserve">(հազար  դրամ)    </t>
  </si>
  <si>
    <t>Անվանումը</t>
  </si>
  <si>
    <t xml:space="preserve">ԸՆԴԱՄԵՆԸ ՀԱՎԵԼՈՒՐԴ ԿԱՄ ԴԵՖԻՑԻՏ (ՊԱԿԱՍՈՒՐԴ) </t>
  </si>
  <si>
    <t>Տեսակարար կշիռն ընդհանուրի մեջ (%)</t>
  </si>
  <si>
    <t>Պարտքի անվանումը</t>
  </si>
  <si>
    <t>ԸՆԴԱՄԵՆԸ  ՊԱՐՏՔԵՐ (Ա+Բ)</t>
  </si>
  <si>
    <t>ԸՆԴԱՄԵՆԸ ԾԱԽՍԵՐԻ ՀԵՏ ԿԱՊՎԱԾ ՊԱՐՏՔԵՐ</t>
  </si>
  <si>
    <t>Ընդհանուր բնույթի հանրային ծառայությունների գծով պարտքեր</t>
  </si>
  <si>
    <t>Պաշտպանության գծով պարտքեր</t>
  </si>
  <si>
    <t>Հասարակական կարգ, անվտանգություն և դատական գործունեության գծով պարտքեր</t>
  </si>
  <si>
    <t>Տնտեսական հարաբերությունների գծով պարտքեր</t>
  </si>
  <si>
    <t>Շրջակա միջավայրի պաշտպանության գծով պարտքեր</t>
  </si>
  <si>
    <t>Բնակարանային շինարարության և կոմունալ ծառայության գծով պարտքեր</t>
  </si>
  <si>
    <t>Առողջապահության գծով պարտքեր</t>
  </si>
  <si>
    <t>Հանգստի, մշակույթի և կրոնի գծով պարտքեր</t>
  </si>
  <si>
    <t>Կրթության գծով պարտքեր</t>
  </si>
  <si>
    <t>Սոցիալական պաշտպանության գծով պարտքեր</t>
  </si>
  <si>
    <t>Հիմնական բաժիններին չդասվող պահուստային ֆոնդերի գծով պարտքեր</t>
  </si>
  <si>
    <t>ՓՈԽԱՌՈՒ ՄԻՋՈՑՆԵՐԻ ՄԱՐՄԱՆ ԾԱԽՍԵՐԻ ՀԵՏ ԿԱՊՎԱԾ ՊԱՐՏՔԵՐ</t>
  </si>
  <si>
    <t>ԸՆԴԱՄԵՆԸ ԾԱԽՍԵՐԻ ՀԵՏ ԿԱՊՎԱԾ ՊԱՐՏՔԵՐ (Ա.1+Ա.2)</t>
  </si>
  <si>
    <t>Ա.1</t>
  </si>
  <si>
    <t>ԸՆԹԱՑԻԿ ԾԱԽՍԵՐԻ ՀԵՏ ԿԱՊՎԱԾ ՊԱՐՏՔԵՐ</t>
  </si>
  <si>
    <t>Աշխատանքի վարձատրության գծով պարտքեր</t>
  </si>
  <si>
    <t>Ծառայությունների և ապրանքների ձեռք բերման գծով պարտքեր</t>
  </si>
  <si>
    <t>Տոկոսավճարների գծով պարտքեր</t>
  </si>
  <si>
    <t>Սուբսիդիաների գծով պարտքեր</t>
  </si>
  <si>
    <t>Դրամաշնորհների գծով պարտքեր</t>
  </si>
  <si>
    <t>Սոցիալական նպաստների և կենսաթոշակների գծով պարտքեր</t>
  </si>
  <si>
    <t>Այլ ծախսերի գծով պարտքեր</t>
  </si>
  <si>
    <t>Ա.2</t>
  </si>
  <si>
    <t>ՈՉ ՖԻՆԱՆՍԱԿԱՆ ԱԿՏԻՎՆԵՐԻ ԳԾՈՎ ԾԱԽՍԵՐԻ ՀԵՏ ԿԱՊՎԱԾ ՊԱՐՏՔԵՐ</t>
  </si>
  <si>
    <t>Հիմնական միջոցների գծով պարտքեր</t>
  </si>
  <si>
    <t xml:space="preserve">Պաշարների գծով պարտքեր </t>
  </si>
  <si>
    <t>Բարձրարժեք ակտիվների գծով պարտքեր</t>
  </si>
  <si>
    <t xml:space="preserve">Չարտադրված ակտիվների գծով պարտքեր </t>
  </si>
  <si>
    <t xml:space="preserve">ՊԱՐՏՔԵՐԻ ԿԱՌՈՒՑՎԱԾՔԸ </t>
  </si>
  <si>
    <t>Բյուջետային պարտքեր ունեցող բյուջետային հիմնարկի կամ համայնքային ոչ առևտրային կազմակերպության (ՀՈԱԿ-ի) անվանումը</t>
  </si>
  <si>
    <t>Համայնքի  աշխատակազմ</t>
  </si>
  <si>
    <t>Ընդամենը</t>
  </si>
  <si>
    <t>ՊԱՐՏՔԵՐԻ ՄԱՐՄԱՆ ԺԱՄԱՆԱԿԱՑՈՒՅՑԸ</t>
  </si>
  <si>
    <t>(Յուրաքանչյուր տարվա համար)</t>
  </si>
  <si>
    <t>Պարտքի  անվանումը</t>
  </si>
  <si>
    <t>ՊԱՐՏՔԵՐԻ ՄԱՐՄԱՆ ԱՄՓՈՓ ԺԱՄԱՆԱԿԱՑՈՒՅՑԸ</t>
  </si>
  <si>
    <t>(Բոլոր տարիների համար)</t>
  </si>
  <si>
    <t>ՑՈՒՑԱՆԻՇԻ  ԱՆՎԱՆՈՒՄԸ</t>
  </si>
  <si>
    <t>Վարչական բյուջեի պահուստային ֆոնդը (հազար դրամ)</t>
  </si>
  <si>
    <t>Վարչական բյուջեի պահուստային ֆոնդի տեսակարար կշիռը վարչական բյուջեի եկամուտների կազմում (%)</t>
  </si>
  <si>
    <t>Ֆոնդային բյուջեի պահուստային ֆոնդը (հազար դրամ)</t>
  </si>
  <si>
    <t>Ֆոնդային բյուջեի պահուստային ֆոնդի տեսակարար կշիռը ֆոնդային բյուջեի եկամուտների կազմում (%)</t>
  </si>
  <si>
    <t>ՊԵՏԱԿԱՆ ԲՅՈՒՋԵԻՑ ՀԱՄԱՅՆՔԻ ԲՅՈՒՋԵԻՆ ՕՐԵՆՔՈՎ ՏՐԱՄԱԴՐՎՈՂ ՏՐԱՆՍՖԵՐՏՆԵՐԸ</t>
  </si>
  <si>
    <t>Տրանսֆերտի անվանումը</t>
  </si>
  <si>
    <t>ԸՆԴԱՄԵՆԸ  ՏՐԱՆՍՖԵՐՏՆԵՐ</t>
  </si>
  <si>
    <t>Պետական բյուջեից ֆինանսական համահարթեցման սկզբունքով տրամադրվող դոտացիաներ</t>
  </si>
  <si>
    <t xml:space="preserve">Պետական բյուջեից համայնքի վարչական բյուջեին տրամադրվող այլ դոտացիաներ, այդ թվում՝ </t>
  </si>
  <si>
    <t>ա) Համայնքի բյուջեի եկամուտները նվազեցնող՝ ՀՀ օրենքների կիրարկման արդյունքում համայնքի բյուջեի եկամուտների կորուստների պետության կողմից փոխհատուցվող գումարներ</t>
  </si>
  <si>
    <t xml:space="preserve">բ) Պետական բյուջեից համայնքի վարչական բյուջեին տրամադրվող այլ դոտացիաներ </t>
  </si>
  <si>
    <t>Պետական բյուջեից կապիտալ ծախսերի ֆինանսավորման համար տրամադրվող նպատակային հատկացումներ (կապիտալ սուբվենցիաներ)</t>
  </si>
  <si>
    <t>ՊԵՏՈՒԹՅԱՆ ԿՈՂՄԻՑ ՏԻՄ-ԵՐԻՆ ՊԱՏՎԻՐԱԿՎԱԾ ԼԻԱԶՈՐՈՒԹՅՈՒՆՆԵՐԻ ԻՐԱԿԱՆԱՑՄԱՆ ԾԱԽՍԵՐԻ ՖԻՆԱՆՍԱՎՈՐՄԱՆ ՀԱՄԱՐ ՊԵՏԱԿԱՆ ԲՅՈՒՋԵԻՑ ՍՏԱՑՎՈՂ ՄԻՋՈՑՆԵՐԸ</t>
  </si>
  <si>
    <t>ԸՆԴԱՄԵՆԸ  ՊԵՏՈՒԹՅԱՆ ԿՈՂՄԻՑ ՏԻՄ-ԵՐԻՆ ՊԱՏՎԻՐԱԿՎԱԾ ԼԻԱԶՈՐՈՒԹՅՈՒՆՆԵՐԻ ԻՐԱԿԱՆԱՑՄԱՆ ԾԱԽՍԵՐԻ ՖԻՆԱՆՍԱՎՈՐՄԱՆ ՀԱՄԱՐ ՊԵՏԱԿԱՆ ԲՅՈՒՋԵԻՑ ՍՏԱՑՎՈՂ ՄԻՋՈՑՆԵՐ</t>
  </si>
  <si>
    <t>այդ թվում՝ ըստ լիազորությունների առանձին տեսակների</t>
  </si>
  <si>
    <t>ԱՅԼ ԱՂԲՅՈՒՐՆԵՐԻՑ  ՀԱՄԱՅՆՔԻ  ԲՅՈՒՋԵԻՆ  ՏՐԱՄԱԴՐՎՈՂ ՀԱՏԿԱՑՈՒՄՆԵՐԻ ՀԻՄՆԱՎՈՐՈՒՄԸ</t>
  </si>
  <si>
    <t>ԱՐՏԱՔԻՆ ՊԱՇՏՈՆԱԿԱՆ ԴՐԱՄԱՇՆՈՐՀՆԵՐԸ</t>
  </si>
  <si>
    <t>Դրամաշնորհի անվանումը</t>
  </si>
  <si>
    <t>ԸՆԴԱՄԵՆԸ  ԱՐՏԱՔԻՆ ՊԱՇՏՈՆԱԿԱՆ ԴՐԱՄԱՇՆՈՐՀՆԵՐ</t>
  </si>
  <si>
    <t>Ընթացիկ արտաքին պաշտոնական դրամաշնորհներ՝ ստացված այլ պետությունների ՏԻՄ-երից</t>
  </si>
  <si>
    <t xml:space="preserve">Կապիտալ արտաքին պաշտոնական դրամաշնորհներ՝ ստացված այլ պետությունների ՏԻՄ-երից </t>
  </si>
  <si>
    <t>Ընթացիկ արտաքին պաշտոնական դրամաշնորհներ՝ ստացված միջազգային կազմակերպություններից</t>
  </si>
  <si>
    <t>Կապիտալ արտաքին պաշտոնական դրամաշնորհներ՝ ստացված միջազգային կազմակերպություններից</t>
  </si>
  <si>
    <t>ՈՉ ՊԱՇՏՈՆԱԿԱՆ ԴՐԱՄԱՇՆՈՐՀՆԵՐԸ</t>
  </si>
  <si>
    <t xml:space="preserve">(հազար  դրամ)   </t>
  </si>
  <si>
    <t>ԸՆԴԱՄԵՆԸ  ՈՉ ՊԱՇՏՈՆԱԿԱՆ ԴՐԱՄԱՇՆՈՐՀՆԵՐ</t>
  </si>
  <si>
    <t>Ընթացիկ ոչ պաշտոնական դրամաշնորհներ</t>
  </si>
  <si>
    <t>Կապիտալ ոչ պաշտոնական դրամաշնորհներ</t>
  </si>
  <si>
    <t>ԱՅԼ ՀԱՄԱՅՆՔՆԵՐԻ ԲՅՈՒՋԵՆԵՐԻՑ ՍՏԱՑՎՈՂ ՊԱՇՏՈՆԱԿԱՆ ԴՐԱՄԱՇՆՈՐՀՆԵՐԸ</t>
  </si>
  <si>
    <t>ԸՆԴԱՄԵՆԸ  ԱՅԼ ՀԱՄԱՅՆՔՆԵՐԻ ԲՅՈՒՋԵՆԵՐԻՑ ՍՏԱՑՎՈՂ ՊԱՇՏՈՆԱԿԱՆ ԴՐԱՄԱՇՆՈՐՀՆԵՐ</t>
  </si>
  <si>
    <t>Այլ համայնքների բյուջեներից ընթացիկ ծախսերի ֆինանսավորման նպատակով ստացվող պաշտոնական դրամաշնորներ</t>
  </si>
  <si>
    <t>Այլ համայնքների բյուջեներից կապիտալ ծախսերի ֆինանսավորման նպատակով ստացվող պաշտոնական դրամաշնորներ</t>
  </si>
  <si>
    <t>ՏԵՂԵԿՈՒԹՅՈՒՆՆԵՐ՝ ԲՅՈՒՋԵԻ ՄԻՋՈՑՆԵՐԻ ՀԱՇՎԻՆ ՊԱՀՊԱՆՎՈՂ ՀԱՄԱՅՆՔԻ ԱՇԽԱՏԱԿԱԶՄԻ, ԲՅՈՒՋԵՏԱՅԻՆ ՀԻՄՆԱՐԿՆԵՐԻ ԵՎ ՀԱՄԱՅՆՔԱՅԻՆ ՈՉ ԱՌԵՎՏՐԱՅԻՆ ԿԱԶՄԱԿԵՐՊՈՒԹՅՈՒՆՆԵՐԻ ԱՌԱՆՁԻՆ ՑՈՒՑԱՆԻՇՆԵՐԻ ՄԱՍԻՆ ԵՎ ԴՐԱՆՑ ՀԱՄԵՄԱՏԱԿԱՆ ՎԵՐԼՈՒԾՈՒԹՅՈՒՆԸ</t>
  </si>
  <si>
    <t>(Համայնքի  բոլոր բյուջետային հիմնարկների և ՀՈԱԿ-ների համար առանձին-առանձին)</t>
  </si>
  <si>
    <t>Հաստիքների միջին տարեկան ցուցակային ընդհանուր թվաքանակը</t>
  </si>
  <si>
    <t>Տարեկան աշխատավարձի ֆոնդը (հազար դրամ)</t>
  </si>
  <si>
    <t>Փաստացի աշխատողների (զբաղեցրած հաստիքների) միջին տարեկան ցուցակային թվաքանակը</t>
  </si>
  <si>
    <t>ՊԵՏԱԿԱՆ  ԲՅՈՒՋԵԻՑ  ՀԱՄԱՅՆՔԻ  ԲՅՈՒՋԵԻՆ  ՕՐԵՆՔՈՎ ՏՐԱՄԱԴՐՎՈՂ ՀԱՏԿԱՑՈՒՄՆԵՐԻ ՀԻՄՆԱՎՈՐՈՒՄԸ</t>
  </si>
  <si>
    <t>Պետական բյուջեից ընթացիկ ծախսերի ֆինանսավորման համար տրամադրվող նպատակային հատկացումներ (ընթացիկ սուբվենցիաներ)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</si>
  <si>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Sylfaen"/>
        <family val="1"/>
        <charset val="204"/>
      </rPr>
      <t>ՀԱՄԱՅՆՔԻ ԲՅՈՒՋԵԻ ՎԱՐՉԱԿԱՆ ԵՎ ՖՈՆԴԱՅԻՆ ՄԱՍԵՐԻ ՊԱՀՈՒՍՏԱՅԻՆ ՖՈՆԴԵՐԻ ՁԵՎԱՎՈՐՄԱՆ ՀԱՄԱՐ ԱՌԱՋԱՐԿՎՈՂ ՀԱՏԿԱՑՈՒՄՆԵՐԻ ՀԻՄՆԱՎՈՐՈՒՄԸ</t>
    </r>
  </si>
  <si>
    <t xml:space="preserve"> ՆԱԽՈՐԴ ՏԱՐԻՆԵՐԻ ԲՅՈՒՋԵՏԱՅԻՆ ԳՈՐԾՈՒՆԵՈՒԹՅԱՆ ԱՐԴՅՈՒՆՔՈՎ ԱՌԱՋԱՑԱԾ ՊԱՐՏՔԵՐԻ ԿԱՌՈՒՑՎԱԾՔԸ ԵՎ ՊԱՐՏՔԵՐԻ ՄԱՐՄԱՆ ԺԱՄԱՆԱԿԱՑՈՒՅՑԸ</t>
  </si>
  <si>
    <t xml:space="preserve"> </t>
  </si>
  <si>
    <r>
      <t xml:space="preserve">Հաստիքների միջին տարեկան ցուցակային ընդհանուր թվաքանակը, </t>
    </r>
    <r>
      <rPr>
        <sz val="8"/>
        <color theme="1"/>
        <rFont val="Sylfaen"/>
        <family val="1"/>
      </rPr>
      <t>այդ թվում՝ ըստ համայնքի կազմի մեջ մտնող առանձին բնակավայրերի</t>
    </r>
  </si>
  <si>
    <r>
      <t xml:space="preserve">Տարեկան աշխատավարձի ֆոնդը (հազար դրամ), այդ թվում՝ </t>
    </r>
    <r>
      <rPr>
        <sz val="8"/>
        <color theme="1"/>
        <rFont val="Sylfaen"/>
        <family val="1"/>
      </rPr>
      <t>ըստ համայնքի կազմի մեջ մտնող առանձին բնակավայրերի</t>
    </r>
  </si>
  <si>
    <r>
      <t xml:space="preserve">Փաստացի աշխատողների (զբաղեցրած հաստիքների) միջին տարեկան ցուցակային թվաքանակը, </t>
    </r>
    <r>
      <rPr>
        <sz val="8"/>
        <color theme="1"/>
        <rFont val="Sylfaen"/>
        <family val="1"/>
      </rPr>
      <t>այդ թվում՝ ըստ համայնքի կազմի մեջ մտնող առանձին բնակավայրերի</t>
    </r>
  </si>
  <si>
    <t>2020թ.</t>
  </si>
  <si>
    <t>2021թ.</t>
  </si>
  <si>
    <t>ՀԱՄԱՅՆՔԻ ԲՅՈՒՋԵԻ ԾԱԽՍԵՐԻ ՀԱՄԵՄԱՏԱԿԱՆ ՎԵՐԼՈՒԾՈՒԹՅՈՒՆԸ</t>
  </si>
  <si>
    <t>Գրադարան</t>
  </si>
  <si>
    <t>Այլ բյուջետային հիմնարկ կամ ՀՈԱԿ</t>
  </si>
  <si>
    <r>
      <t>1.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</si>
  <si>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2.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</si>
  <si>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3.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</si>
  <si>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4.</t>
    </r>
    <r>
      <rPr>
        <sz val="7"/>
        <color theme="1"/>
        <rFont val="Sylfaen"/>
        <family val="1"/>
      </rPr>
      <t xml:space="preserve">                                           </t>
    </r>
    <r>
      <rPr>
        <sz val="9"/>
        <color theme="1"/>
        <rFont val="Sylfaen"/>
        <family val="1"/>
      </rPr>
      <t> </t>
    </r>
  </si>
  <si>
    <r>
      <t>1.</t>
    </r>
    <r>
      <rPr>
        <sz val="7"/>
        <rFont val="Sylfaen"/>
        <family val="1"/>
      </rPr>
      <t xml:space="preserve">                                           </t>
    </r>
    <r>
      <rPr>
        <sz val="9"/>
        <rFont val="Sylfaen"/>
        <family val="1"/>
      </rPr>
      <t> </t>
    </r>
  </si>
  <si>
    <r>
      <t>2.</t>
    </r>
    <r>
      <rPr>
        <sz val="7"/>
        <rFont val="Sylfaen"/>
        <family val="1"/>
      </rPr>
      <t xml:space="preserve">                                           </t>
    </r>
    <r>
      <rPr>
        <sz val="9"/>
        <rFont val="Sylfaen"/>
        <family val="1"/>
      </rPr>
      <t> </t>
    </r>
  </si>
  <si>
    <t xml:space="preserve">  (հազար  դրամ)    </t>
  </si>
  <si>
    <t xml:space="preserve">  (հազար  դրամ)   </t>
  </si>
  <si>
    <t>2020թ. հաստ.</t>
  </si>
  <si>
    <t>2020թ.   2019թ. նկատ.  %</t>
  </si>
  <si>
    <t>2021թ.   2020թ. նկատ.  %</t>
  </si>
  <si>
    <t>առ 01.01.2020թ.</t>
  </si>
  <si>
    <t>2021թ. կանխ.</t>
  </si>
  <si>
    <t>2021թ 2020թ նկատ.%</t>
  </si>
  <si>
    <t>2019թ. փաստ.</t>
  </si>
  <si>
    <t>2020թ 2019թ նկատ.%</t>
  </si>
  <si>
    <t>2022թ.</t>
  </si>
  <si>
    <t>2023թ.</t>
  </si>
  <si>
    <t>2024թ.</t>
  </si>
  <si>
    <t>Գույքային հարկեր անշարժ գույքից</t>
  </si>
  <si>
    <t>Գույքահարկ այլ գույքից</t>
  </si>
  <si>
    <t>Տեղական տուրքեր</t>
  </si>
  <si>
    <t>Սեփական եկամուտներ</t>
  </si>
  <si>
    <t>Պետական տուրք</t>
  </si>
  <si>
    <t>2022թ. հաստ.</t>
  </si>
  <si>
    <t>2023թ.  կանխ.</t>
  </si>
  <si>
    <t>2023թ.   2022թ. նկատ.  %</t>
  </si>
  <si>
    <t>2023թ.   2021թ. նկատ.  %</t>
  </si>
  <si>
    <t>2021թ.  փաստ.</t>
  </si>
  <si>
    <t>2022թ.   2021թ. նկատ.  %</t>
  </si>
  <si>
    <t>առ 01.01.2021թ.</t>
  </si>
  <si>
    <t>առ 01.01.2022թ.</t>
  </si>
  <si>
    <t>(առ 01.01.2023. դրությամբ)</t>
  </si>
  <si>
    <t>2021թ. փաստ.</t>
  </si>
  <si>
    <t>2023թ. կանխ.</t>
  </si>
  <si>
    <t>2022թ 2021թ նկատ.%</t>
  </si>
  <si>
    <t>2023թ 2022թ նկատ.%</t>
  </si>
  <si>
    <t>(Առ 01.01.2023թ. դրությամբ)</t>
  </si>
  <si>
    <t>«Կապանի թիվ 1 նախադպրոցական ուսումնական հաստատություն» ՀՈԱԿ</t>
  </si>
  <si>
    <t>«Կապանի թիվ 2 նախադպրոցական ուսումնական հաստատություն» ՀՈԱԿ</t>
  </si>
  <si>
    <t>«Կապանի թիվ 4  նախադպրոցական ուսումնական հաստատություն» ՀՈԱԿ</t>
  </si>
  <si>
    <t>«Կապանի թիվ 5 նախադպրոցական ուսումնական հաստատություն» ՀՈԱԿ</t>
  </si>
  <si>
    <t>«Կապանի թիվ 6 նախադպրոցական ուսումնական հաստատություն» ՀՈԱԿ</t>
  </si>
  <si>
    <t>«Կապանի թիվ 7 նախադպրոցական ուսումնական հաստատություն» ՀՈԱԿ</t>
  </si>
  <si>
    <t>«Կապանի թիվ 8 նախադպրոցական ուսումնական հաստատություն» ՀՈԱԿ</t>
  </si>
  <si>
    <t>«Կապանի թիվ 9 նախադպրոցական ուսումնական հաստատություն» ՀՈԱԿ</t>
  </si>
  <si>
    <t>«Կապանի թիվ 10 նախադպրոցական ուսումնական հաստատություն» ՀՈԱԿ</t>
  </si>
  <si>
    <t>«Կապանի թիվ 12 նախադպրոցական ուսումնական հաստատություն» ՀՈԱԿ</t>
  </si>
  <si>
    <t>«Կապանի թիվ 13 նախադպրոցական ուսումնական հաստատություն» ՀՈԱԿ</t>
  </si>
  <si>
    <r>
      <t xml:space="preserve">«Կապանի </t>
    </r>
    <r>
      <rPr>
        <b/>
        <sz val="12"/>
        <color theme="1"/>
        <rFont val="GHEA Grapalat"/>
        <family val="3"/>
      </rPr>
      <t>Արծվանիկ</t>
    </r>
    <r>
      <rPr>
        <b/>
        <sz val="12"/>
        <color theme="1"/>
        <rFont val="Sylfaen"/>
        <family val="1"/>
      </rPr>
      <t xml:space="preserve"> նախադպրոցական ուսումնական հաստատություն» ՀՈԱԿ</t>
    </r>
  </si>
  <si>
    <r>
      <t xml:space="preserve">«Կապանի </t>
    </r>
    <r>
      <rPr>
        <b/>
        <sz val="11"/>
        <color theme="1"/>
        <rFont val="GHEA Grapalat"/>
        <family val="3"/>
      </rPr>
      <t>Դավիթ Բեկ</t>
    </r>
    <r>
      <rPr>
        <b/>
        <sz val="11"/>
        <color theme="1"/>
        <rFont val="Sylfaen"/>
        <family val="1"/>
      </rPr>
      <t>նախադպրոցական ուսումնական հաստատություն» ՀՈԱԿ</t>
    </r>
  </si>
  <si>
    <r>
      <t xml:space="preserve">«Կապանի  </t>
    </r>
    <r>
      <rPr>
        <b/>
        <sz val="12"/>
        <color theme="1"/>
        <rFont val="GHEA Grapalat"/>
        <family val="3"/>
      </rPr>
      <t>Ծավ</t>
    </r>
    <r>
      <rPr>
        <b/>
        <sz val="12"/>
        <color theme="1"/>
        <rFont val="Sylfaen"/>
        <family val="1"/>
      </rPr>
      <t xml:space="preserve"> նախադպրոցական ուսումնական հաստատություն» ՀՈԱԿ</t>
    </r>
  </si>
  <si>
    <r>
      <t xml:space="preserve">«Կապանի  </t>
    </r>
    <r>
      <rPr>
        <b/>
        <sz val="12"/>
        <color theme="1"/>
        <rFont val="GHEA Grapalat"/>
        <family val="3"/>
      </rPr>
      <t>Սյունիք</t>
    </r>
    <r>
      <rPr>
        <b/>
        <sz val="12"/>
        <color theme="1"/>
        <rFont val="Sylfaen"/>
        <family val="1"/>
      </rPr>
      <t>նախադպրոցական ուսումնական հաստատություն» ՀՈԱԿ</t>
    </r>
  </si>
  <si>
    <t>«Կապան քաղաքի Ա․Խաչատրյանի անվան թիվ 1 երաժշտական դպրոց» ՀՈԱԿ</t>
  </si>
  <si>
    <t>«Կապան քաղաքի  թիվ 2 երաժտական դպրոց» ՀՈԱԿ</t>
  </si>
  <si>
    <t>«Կապան քաղաքի թիվ 3երաժշտական դպրոց» ՀՈԱԿ</t>
  </si>
  <si>
    <t>«Կապան քաղաքի արվեստի մանկական դպրոց» ՀՈԱԿ</t>
  </si>
  <si>
    <t>«Կապան քաղաքի գեղարվեստի մանկական » ՀՈԱԿ</t>
  </si>
  <si>
    <t>«Կապանի թանգարանների միավորում» ՀՈԱԿ</t>
  </si>
  <si>
    <t>«Կապանի  Պլաստշին» ՀՈԱԿ</t>
  </si>
  <si>
    <t>«Կապան քաղաքի աթլետիկայի մասնագիտացված մանկապատանեական մարզադպրոց» ՀՈԱԿ</t>
  </si>
  <si>
    <t>«Կապան քաղաքի մարմնամարզության մանկապատանեկան մարզադպրոց» ՀՈԱԿ</t>
  </si>
  <si>
    <t>«Կապան քաղաքի Դավիթ Համբարձումյանի անվան մանկապատանեկան մարզադպրոց» ՀՈԱԿ</t>
  </si>
  <si>
    <t>«Կապան քաղաքի մանկապատանեկան ստեղծագործական կենտրոն» ՀՈԱԿ</t>
  </si>
  <si>
    <t>«Կապան քաղաքի մանկական կենտրոն» ՀՈԱԿ</t>
  </si>
  <si>
    <t>«Կապան քաղաքի Վ․Սարգսյանի անվան մանկական զբոսայգի» ՀՈԱԿ</t>
  </si>
  <si>
    <t>«Կապան քաղաքի մշակույթ կենտրոն» ՀՈԱԿ</t>
  </si>
  <si>
    <t>«Կապան քաղաքի հաշվապահական ծառայությունների կենտրոն» ՀՈԱԿ</t>
  </si>
  <si>
    <t>«Կապան քաղաքի ակումբագրադարանային միավորում» ՀՈԱԿ</t>
  </si>
  <si>
    <t>«Կապան քաղաքի կոմունալ ծառայություն» ՀՈԱԿ</t>
  </si>
  <si>
    <t>Կապան</t>
  </si>
  <si>
    <t>Արծվանիկ</t>
  </si>
  <si>
    <t>Դավիթ Բեկ</t>
  </si>
  <si>
    <t>Սյունիք</t>
  </si>
  <si>
    <t>Գեղանուշ</t>
  </si>
  <si>
    <t>Վերին Խոտանան</t>
  </si>
  <si>
    <t>Շիկահող</t>
  </si>
  <si>
    <t>Աճանան</t>
  </si>
  <si>
    <t>Եղվարդ</t>
  </si>
  <si>
    <t>Ծավ</t>
  </si>
  <si>
    <t>Առաջաձոր</t>
  </si>
  <si>
    <t>Տանձավեր</t>
  </si>
  <si>
    <t>Անտառաշատ</t>
  </si>
  <si>
    <t>Նորաշենիկ</t>
  </si>
  <si>
    <t>Ճակատեն</t>
  </si>
  <si>
    <t>Ագարակ</t>
  </si>
  <si>
    <t>Սևաքար</t>
  </si>
  <si>
    <t>Կաղնուտ</t>
  </si>
  <si>
    <t>Վարդավանք</t>
  </si>
  <si>
    <t>Սրաշեն</t>
  </si>
  <si>
    <t>Տավրուս</t>
  </si>
  <si>
    <t>Ուժանիս</t>
  </si>
  <si>
    <t>Ձորաստան</t>
  </si>
  <si>
    <t>Աղվանի</t>
  </si>
  <si>
    <t>Ներքին Խոտանան</t>
  </si>
  <si>
    <t>Չափնի</t>
  </si>
  <si>
    <t>Օխտար</t>
  </si>
  <si>
    <t>Շրվենանց</t>
  </si>
  <si>
    <t>Վանեք</t>
  </si>
  <si>
    <t>Ներքին Հանդ</t>
  </si>
  <si>
    <t>Խդրանց</t>
  </si>
  <si>
    <t>Եղեգ</t>
  </si>
  <si>
    <t>Շիշկերտ</t>
  </si>
  <si>
    <t>Սզնակ</t>
  </si>
  <si>
    <t>Ըրկենանց</t>
  </si>
  <si>
    <t>Մշակութային կազմակերպություններ</t>
  </si>
  <si>
    <t>Համայնքապետարանի աշխատակազմ</t>
  </si>
  <si>
    <r>
      <rPr>
        <b/>
        <sz val="10"/>
        <color theme="1"/>
        <rFont val="Sylfaen"/>
        <family val="1"/>
        <charset val="204"/>
      </rPr>
      <t>Ծանոթություն</t>
    </r>
    <r>
      <rPr>
        <sz val="10"/>
        <color theme="1"/>
        <rFont val="Sylfaen"/>
        <family val="1"/>
      </rPr>
      <t>-Տարեսկզբի ազատ մնացորդը կճգրտվի 2022թվականի բյուջետային տարվա ավարտից հետո</t>
    </r>
  </si>
  <si>
    <t>(հազար  դրամ)</t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</si>
  <si>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Sylfaen"/>
        <family val="1"/>
        <charset val="204"/>
      </rPr>
      <t>ՀԱՄԱՅՆՔԻ ԲՅՈՒՋԵԻ ՊԱՐՏՔԵՐԻ ԿԱՌՈՒՑՎԱԾՔԸ ԵՎ ՀԱՄԵՄԱՏԱԿԱՆ ՎԵՐԼՈՒԾՈՒԹՅՈՒՆԸ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</si>
</sst>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b/>
      <i/>
      <sz val="11"/>
      <color theme="1"/>
      <name val="Sylfaen"/>
      <family val="1"/>
      <charset val="204"/>
    </font>
    <font>
      <b/>
      <i/>
      <sz val="9"/>
      <color theme="1"/>
      <name val="Sylfaen"/>
      <family val="1"/>
      <charset val="204"/>
    </font>
    <font>
      <b/>
      <sz val="7"/>
      <color theme="1"/>
      <name val="Times New Roman"/>
      <family val="1"/>
      <charset val="204"/>
    </font>
    <font>
      <b/>
      <sz val="13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1"/>
      <name val="Calibri"/>
      <family val="2"/>
      <charset val="204"/>
      <scheme val="minor"/>
    </font>
    <font>
      <sz val="8"/>
      <color theme="1"/>
      <name val="Sylfaen"/>
      <family val="1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i/>
      <sz val="9"/>
      <name val="Sylfaen"/>
      <family val="1"/>
      <charset val="204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i/>
      <sz val="11"/>
      <color theme="1"/>
      <name val="Sylfaen"/>
      <family val="1"/>
    </font>
    <font>
      <sz val="10"/>
      <color theme="1"/>
      <name val="Sylfaen"/>
      <family val="1"/>
    </font>
    <font>
      <b/>
      <sz val="13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i/>
      <sz val="9"/>
      <name val="Sylfaen"/>
      <family val="1"/>
    </font>
    <font>
      <i/>
      <sz val="9"/>
      <color theme="1"/>
      <name val="Sylfaen"/>
      <family val="1"/>
    </font>
    <font>
      <b/>
      <sz val="13"/>
      <color theme="1"/>
      <name val="Sylfaen"/>
      <family val="1"/>
    </font>
    <font>
      <sz val="7"/>
      <color theme="1"/>
      <name val="Sylfaen"/>
      <family val="1"/>
    </font>
    <font>
      <sz val="7"/>
      <name val="Sylfaen"/>
      <family val="1"/>
    </font>
    <font>
      <b/>
      <sz val="14"/>
      <color rgb="FFFF0000"/>
      <name val="Sylfaen"/>
      <family val="1"/>
    </font>
    <font>
      <b/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9"/>
      <name val="Arial Black"/>
      <family val="2"/>
      <charset val="204"/>
    </font>
    <font>
      <sz val="9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b/>
      <sz val="10"/>
      <color theme="1"/>
      <name val="Arial Black"/>
      <family val="2"/>
      <charset val="204"/>
    </font>
    <font>
      <sz val="10"/>
      <color theme="1"/>
      <name val="Arial Black"/>
      <family val="2"/>
      <charset val="204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Sylfaen"/>
      <family val="1"/>
    </font>
    <font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2"/>
      <color rgb="FF000000"/>
      <name val="GHEA Grapalat"/>
      <family val="3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4" fontId="20" fillId="0" borderId="0" xfId="0" applyNumberFormat="1" applyFont="1"/>
    <xf numFmtId="0" fontId="13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3" fillId="2" borderId="5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164" fontId="40" fillId="0" borderId="5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1" fillId="0" borderId="5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6" xfId="0" applyFont="1" applyFill="1" applyBorder="1" applyAlignment="1">
      <alignment horizontal="right"/>
    </xf>
    <xf numFmtId="0" fontId="39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/>
    <xf numFmtId="0" fontId="22" fillId="0" borderId="6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center"/>
    </xf>
    <xf numFmtId="164" fontId="25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64" fontId="20" fillId="0" borderId="0" xfId="0" applyNumberFormat="1" applyFont="1" applyFill="1"/>
    <xf numFmtId="0" fontId="22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1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1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6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33" fillId="0" borderId="5" xfId="0" applyFont="1" applyFill="1" applyBorder="1" applyAlignment="1">
      <alignment wrapText="1"/>
    </xf>
    <xf numFmtId="164" fontId="33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wrapText="1"/>
    </xf>
    <xf numFmtId="164" fontId="24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20" fillId="0" borderId="0" xfId="0" applyFont="1" applyFill="1" applyAlignment="1"/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vertical="center" wrapText="1"/>
    </xf>
    <xf numFmtId="0" fontId="49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/>
    <xf numFmtId="2" fontId="5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2" fontId="37" fillId="0" borderId="0" xfId="0" applyNumberFormat="1" applyFont="1" applyFill="1" applyBorder="1" applyAlignment="1">
      <alignment wrapText="1"/>
    </xf>
    <xf numFmtId="0" fontId="20" fillId="0" borderId="5" xfId="0" applyFont="1" applyFill="1" applyBorder="1" applyAlignment="1">
      <alignment vertical="center" wrapText="1"/>
    </xf>
    <xf numFmtId="2" fontId="20" fillId="0" borderId="0" xfId="0" applyNumberFormat="1" applyFont="1" applyFill="1" applyBorder="1"/>
    <xf numFmtId="0" fontId="20" fillId="0" borderId="0" xfId="0" applyFont="1" applyFill="1" applyBorder="1"/>
    <xf numFmtId="0" fontId="12" fillId="0" borderId="12" xfId="0" applyFont="1" applyFill="1" applyBorder="1" applyAlignment="1">
      <alignment horizontal="left" vertical="center" wrapText="1" indent="10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Normal="100" workbookViewId="0">
      <selection activeCell="G3" sqref="G3:G4"/>
    </sheetView>
  </sheetViews>
  <sheetFormatPr defaultColWidth="8.85546875" defaultRowHeight="15" x14ac:dyDescent="0.25"/>
  <cols>
    <col min="1" max="1" width="4.140625" style="2" customWidth="1"/>
    <col min="2" max="2" width="26.7109375" style="1" customWidth="1"/>
    <col min="3" max="3" width="13.140625" style="1" customWidth="1"/>
    <col min="4" max="4" width="11.5703125" style="1" customWidth="1"/>
    <col min="5" max="5" width="11.7109375" style="1" customWidth="1"/>
    <col min="6" max="6" width="8.5703125" style="1" customWidth="1"/>
    <col min="7" max="7" width="9.85546875" style="1" customWidth="1"/>
    <col min="8" max="8" width="8.5703125" style="1" customWidth="1"/>
    <col min="9" max="11" width="7.85546875" style="1" customWidth="1"/>
    <col min="12" max="16384" width="8.85546875" style="1"/>
  </cols>
  <sheetData>
    <row r="1" spans="1:21" ht="40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1" ht="20.25" customHeight="1" thickBot="1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6.75" customHeight="1" x14ac:dyDescent="0.25">
      <c r="A3" s="15" t="s">
        <v>2</v>
      </c>
      <c r="B3" s="17" t="s">
        <v>3</v>
      </c>
      <c r="C3" s="17" t="s">
        <v>181</v>
      </c>
      <c r="D3" s="17" t="s">
        <v>177</v>
      </c>
      <c r="E3" s="17" t="s">
        <v>178</v>
      </c>
      <c r="F3" s="17" t="s">
        <v>182</v>
      </c>
      <c r="G3" s="29" t="s">
        <v>180</v>
      </c>
      <c r="H3" s="17" t="s">
        <v>179</v>
      </c>
      <c r="I3" s="17" t="s">
        <v>61</v>
      </c>
      <c r="J3" s="17"/>
      <c r="K3" s="22"/>
    </row>
    <row r="4" spans="1:21" ht="23.25" customHeight="1" x14ac:dyDescent="0.25">
      <c r="A4" s="16"/>
      <c r="B4" s="18"/>
      <c r="C4" s="18"/>
      <c r="D4" s="18"/>
      <c r="E4" s="18"/>
      <c r="F4" s="18"/>
      <c r="G4" s="30"/>
      <c r="H4" s="18"/>
      <c r="I4" s="3" t="s">
        <v>149</v>
      </c>
      <c r="J4" s="3" t="s">
        <v>169</v>
      </c>
      <c r="K4" s="5" t="s">
        <v>170</v>
      </c>
    </row>
    <row r="5" spans="1:21" ht="27.75" customHeight="1" x14ac:dyDescent="0.25">
      <c r="A5" s="6"/>
      <c r="B5" s="10" t="s">
        <v>5</v>
      </c>
      <c r="C5" s="23">
        <f>C6+C7+C8+C9+C10+C11</f>
        <v>4182402.9</v>
      </c>
      <c r="D5" s="23">
        <f t="shared" ref="D5:E5" si="0">D6+D7+D8+D9+D10+D11</f>
        <v>3103724.5999999996</v>
      </c>
      <c r="E5" s="23">
        <f t="shared" si="0"/>
        <v>3195465.5</v>
      </c>
      <c r="F5" s="23">
        <f>D5/C5*100</f>
        <v>74.209125094093636</v>
      </c>
      <c r="G5" s="23">
        <f>E5/C5*100</f>
        <v>76.402622521134916</v>
      </c>
      <c r="H5" s="23">
        <f>E5/D5*100</f>
        <v>102.95583248591065</v>
      </c>
      <c r="I5" s="23">
        <v>0</v>
      </c>
      <c r="J5" s="23">
        <v>0</v>
      </c>
      <c r="K5" s="24">
        <f>L5</f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4.5" customHeight="1" x14ac:dyDescent="0.25">
      <c r="A6" s="7">
        <v>1</v>
      </c>
      <c r="B6" s="11" t="s">
        <v>172</v>
      </c>
      <c r="C6" s="25">
        <v>51502.400000000001</v>
      </c>
      <c r="D6" s="25">
        <v>43491.5</v>
      </c>
      <c r="E6" s="25">
        <v>43498</v>
      </c>
      <c r="F6" s="23">
        <f t="shared" ref="F6:F13" si="1">D6/C6*100</f>
        <v>84.445579235142446</v>
      </c>
      <c r="G6" s="23">
        <f t="shared" ref="G6:G13" si="2">E6/C6*100</f>
        <v>84.458200006213303</v>
      </c>
      <c r="H6" s="23">
        <f t="shared" ref="H6:H13" si="3">E6/D6*100</f>
        <v>100.01494544911074</v>
      </c>
      <c r="I6" s="25">
        <f>C6*100/C5</f>
        <v>1.2314069502964433</v>
      </c>
      <c r="J6" s="25">
        <f t="shared" ref="J6:K6" si="4">D6*100/D5</f>
        <v>1.4012680119879195</v>
      </c>
      <c r="K6" s="26">
        <f t="shared" si="4"/>
        <v>1.3612414216332487</v>
      </c>
      <c r="M6" s="4"/>
    </row>
    <row r="7" spans="1:21" ht="25.5" customHeight="1" x14ac:dyDescent="0.25">
      <c r="A7" s="7">
        <v>2</v>
      </c>
      <c r="B7" s="11" t="s">
        <v>173</v>
      </c>
      <c r="C7" s="25">
        <v>230504</v>
      </c>
      <c r="D7" s="25">
        <v>205391.9</v>
      </c>
      <c r="E7" s="25">
        <v>225598</v>
      </c>
      <c r="F7" s="23">
        <f t="shared" si="1"/>
        <v>89.105568666921172</v>
      </c>
      <c r="G7" s="23">
        <f t="shared" si="2"/>
        <v>97.871620449102835</v>
      </c>
      <c r="H7" s="23">
        <f t="shared" si="3"/>
        <v>109.83782710028973</v>
      </c>
      <c r="I7" s="25">
        <f>C7*100/C5</f>
        <v>5.5112815649587468</v>
      </c>
      <c r="J7" s="25">
        <f t="shared" ref="J7:K7" si="5">D7*100/D5</f>
        <v>6.6175942285600993</v>
      </c>
      <c r="K7" s="26">
        <f t="shared" si="5"/>
        <v>7.0599416579524954</v>
      </c>
    </row>
    <row r="8" spans="1:21" ht="27" customHeight="1" x14ac:dyDescent="0.25">
      <c r="A8" s="7">
        <v>3</v>
      </c>
      <c r="B8" s="11" t="s">
        <v>174</v>
      </c>
      <c r="C8" s="25">
        <v>45462</v>
      </c>
      <c r="D8" s="25">
        <v>42935</v>
      </c>
      <c r="E8" s="25">
        <v>42640</v>
      </c>
      <c r="F8" s="23">
        <f t="shared" si="1"/>
        <v>94.441511592098891</v>
      </c>
      <c r="G8" s="23">
        <f t="shared" si="2"/>
        <v>93.792618010646251</v>
      </c>
      <c r="H8" s="23">
        <f t="shared" si="3"/>
        <v>99.312914871317105</v>
      </c>
      <c r="I8" s="25">
        <f>C8*100/C5</f>
        <v>1.0869827964206893</v>
      </c>
      <c r="J8" s="25">
        <f t="shared" ref="J8:K8" si="6">D8*100/D5</f>
        <v>1.3833379417748599</v>
      </c>
      <c r="K8" s="26">
        <f t="shared" si="6"/>
        <v>1.33439087356756</v>
      </c>
    </row>
    <row r="9" spans="1:21" ht="27" customHeight="1" x14ac:dyDescent="0.25">
      <c r="A9" s="7">
        <v>4</v>
      </c>
      <c r="B9" s="11" t="s">
        <v>176</v>
      </c>
      <c r="C9" s="25">
        <v>17257.2</v>
      </c>
      <c r="D9" s="25">
        <v>11750</v>
      </c>
      <c r="E9" s="25">
        <v>17300</v>
      </c>
      <c r="F9" s="23">
        <f t="shared" si="1"/>
        <v>68.087522888997057</v>
      </c>
      <c r="G9" s="23">
        <f t="shared" si="2"/>
        <v>100.24801242379992</v>
      </c>
      <c r="H9" s="23">
        <f t="shared" si="3"/>
        <v>147.23404255319147</v>
      </c>
      <c r="I9" s="25">
        <f>C9*100/C6</f>
        <v>33.507564696014164</v>
      </c>
      <c r="J9" s="25">
        <f t="shared" ref="J9" si="7">D9*100/D6</f>
        <v>27.016773392501982</v>
      </c>
      <c r="K9" s="26">
        <f t="shared" ref="K9" si="8">E9*100/E6</f>
        <v>39.771943537633916</v>
      </c>
    </row>
    <row r="10" spans="1:21" ht="36.75" customHeight="1" x14ac:dyDescent="0.25">
      <c r="A10" s="7">
        <v>4</v>
      </c>
      <c r="B10" s="11" t="s">
        <v>8</v>
      </c>
      <c r="C10" s="25">
        <v>2846371.3</v>
      </c>
      <c r="D10" s="25">
        <v>1945448.4</v>
      </c>
      <c r="E10" s="25">
        <v>1944831.4</v>
      </c>
      <c r="F10" s="23">
        <f t="shared" si="1"/>
        <v>68.348370432206082</v>
      </c>
      <c r="G10" s="23">
        <f t="shared" si="2"/>
        <v>68.326693709987879</v>
      </c>
      <c r="H10" s="23">
        <f t="shared" si="3"/>
        <v>99.968284946544969</v>
      </c>
      <c r="I10" s="25">
        <f>C10*100/C5</f>
        <v>68.055884812053861</v>
      </c>
      <c r="J10" s="25">
        <f>D10*100/D5</f>
        <v>62.681089681732722</v>
      </c>
      <c r="K10" s="26">
        <f>E10*100/E5</f>
        <v>60.862224924662776</v>
      </c>
    </row>
    <row r="11" spans="1:21" ht="29.25" customHeight="1" x14ac:dyDescent="0.25">
      <c r="A11" s="7">
        <v>5</v>
      </c>
      <c r="B11" s="11" t="s">
        <v>9</v>
      </c>
      <c r="C11" s="25">
        <v>991306</v>
      </c>
      <c r="D11" s="25">
        <v>854707.8</v>
      </c>
      <c r="E11" s="25">
        <v>921598.1</v>
      </c>
      <c r="F11" s="23">
        <f t="shared" si="1"/>
        <v>86.220379983577217</v>
      </c>
      <c r="G11" s="23">
        <f t="shared" si="2"/>
        <v>92.968074439174174</v>
      </c>
      <c r="H11" s="23">
        <f t="shared" si="3"/>
        <v>107.82610150509917</v>
      </c>
      <c r="I11" s="25">
        <f>C11*100/C5</f>
        <v>23.70182939572847</v>
      </c>
      <c r="J11" s="25">
        <f>D11*100/D5</f>
        <v>27.538132732524016</v>
      </c>
      <c r="K11" s="26">
        <f>E11*100/E5</f>
        <v>28.840808952561058</v>
      </c>
    </row>
    <row r="12" spans="1:21" ht="54" customHeight="1" x14ac:dyDescent="0.25">
      <c r="A12" s="8">
        <v>6</v>
      </c>
      <c r="B12" s="12" t="s">
        <v>10</v>
      </c>
      <c r="C12" s="23">
        <v>159158.79999999999</v>
      </c>
      <c r="D12" s="23">
        <v>31000</v>
      </c>
      <c r="E12" s="23">
        <v>-55000</v>
      </c>
      <c r="F12" s="23">
        <f t="shared" si="1"/>
        <v>19.477402443345891</v>
      </c>
      <c r="G12" s="23">
        <f t="shared" si="2"/>
        <v>-34.556681754323357</v>
      </c>
      <c r="H12" s="23">
        <f t="shared" si="3"/>
        <v>-177.41935483870967</v>
      </c>
      <c r="I12" s="23">
        <f>C12*100/C5</f>
        <v>3.8054392129462227</v>
      </c>
      <c r="J12" s="23">
        <f>D12*100/D5</f>
        <v>0.99879995796018772</v>
      </c>
      <c r="K12" s="24">
        <f>E12*100/E5</f>
        <v>-1.7211889785697889</v>
      </c>
    </row>
    <row r="13" spans="1:21" ht="36.75" customHeight="1" thickBot="1" x14ac:dyDescent="0.3">
      <c r="A13" s="9">
        <v>7</v>
      </c>
      <c r="B13" s="13" t="s">
        <v>175</v>
      </c>
      <c r="C13" s="27">
        <v>714969.9</v>
      </c>
      <c r="D13" s="27">
        <v>989043.14300000004</v>
      </c>
      <c r="E13" s="27">
        <v>1214637</v>
      </c>
      <c r="F13" s="23">
        <f t="shared" si="1"/>
        <v>138.33353585934179</v>
      </c>
      <c r="G13" s="23">
        <f t="shared" si="2"/>
        <v>169.88645256254844</v>
      </c>
      <c r="H13" s="23">
        <f t="shared" si="3"/>
        <v>122.8093039820003</v>
      </c>
      <c r="I13" s="27">
        <f>C13*100/C5</f>
        <v>17.094716054256754</v>
      </c>
      <c r="J13" s="27">
        <f>D13*100/D5</f>
        <v>31.866330633845543</v>
      </c>
      <c r="K13" s="28">
        <f>E13*100/E5</f>
        <v>38.011269406601322</v>
      </c>
      <c r="O13" s="1" t="s">
        <v>144</v>
      </c>
    </row>
    <row r="16" spans="1:21" x14ac:dyDescent="0.25">
      <c r="B16" s="21"/>
      <c r="C16" s="21"/>
      <c r="D16" s="21"/>
      <c r="E16" s="21"/>
      <c r="F16" s="21"/>
      <c r="G16" s="21"/>
      <c r="H16" s="21"/>
      <c r="I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</sheetData>
  <mergeCells count="15">
    <mergeCell ref="L2:U2"/>
    <mergeCell ref="B16:I16"/>
    <mergeCell ref="K16:T16"/>
    <mergeCell ref="L5:U5"/>
    <mergeCell ref="H3:H4"/>
    <mergeCell ref="I3:K3"/>
    <mergeCell ref="G3:G4"/>
    <mergeCell ref="A1:K1"/>
    <mergeCell ref="A3:A4"/>
    <mergeCell ref="B3:B4"/>
    <mergeCell ref="C3:C4"/>
    <mergeCell ref="D3:D4"/>
    <mergeCell ref="E3:E4"/>
    <mergeCell ref="F3:F4"/>
    <mergeCell ref="A2:K2"/>
  </mergeCells>
  <printOptions horizontalCentered="1"/>
  <pageMargins left="0.2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J3" sqref="J3"/>
    </sheetView>
  </sheetViews>
  <sheetFormatPr defaultRowHeight="15" x14ac:dyDescent="0.25"/>
  <cols>
    <col min="1" max="1" width="4.5703125" style="32" customWidth="1"/>
    <col min="2" max="2" width="37.5703125" style="32" customWidth="1"/>
    <col min="3" max="5" width="9.140625" style="32"/>
    <col min="6" max="6" width="7.7109375" style="32" customWidth="1"/>
    <col min="7" max="7" width="8.28515625" style="32" customWidth="1"/>
    <col min="8" max="16384" width="9.140625" style="32"/>
  </cols>
  <sheetData>
    <row r="1" spans="1:17" ht="72" customHeight="1" x14ac:dyDescent="0.35">
      <c r="A1" s="100" t="s">
        <v>142</v>
      </c>
      <c r="B1" s="100"/>
      <c r="C1" s="100"/>
      <c r="D1" s="100"/>
      <c r="E1" s="100"/>
      <c r="F1" s="100"/>
      <c r="G1" s="100"/>
      <c r="H1" s="101"/>
    </row>
    <row r="2" spans="1:17" ht="15.75" thickBot="1" x14ac:dyDescent="0.3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35.25" customHeight="1" x14ac:dyDescent="0.25">
      <c r="A3" s="102" t="s">
        <v>2</v>
      </c>
      <c r="B3" s="102" t="s">
        <v>102</v>
      </c>
      <c r="C3" s="102" t="s">
        <v>181</v>
      </c>
      <c r="D3" s="102" t="s">
        <v>177</v>
      </c>
      <c r="E3" s="102" t="s">
        <v>178</v>
      </c>
      <c r="F3" s="102" t="s">
        <v>182</v>
      </c>
      <c r="G3" s="102" t="s">
        <v>179</v>
      </c>
      <c r="H3" s="75"/>
    </row>
    <row r="4" spans="1:17" ht="15.75" thickBot="1" x14ac:dyDescent="0.3">
      <c r="A4" s="103"/>
      <c r="B4" s="103"/>
      <c r="C4" s="103"/>
      <c r="D4" s="103"/>
      <c r="E4" s="103"/>
      <c r="F4" s="103"/>
      <c r="G4" s="103"/>
      <c r="H4" s="75"/>
    </row>
    <row r="5" spans="1:17" ht="27" customHeight="1" thickBot="1" x14ac:dyDescent="0.3">
      <c r="A5" s="104">
        <v>1</v>
      </c>
      <c r="B5" s="105" t="s">
        <v>103</v>
      </c>
      <c r="C5" s="106">
        <v>304436.3</v>
      </c>
      <c r="D5" s="106">
        <v>618815</v>
      </c>
      <c r="E5" s="107">
        <v>552141.19999999995</v>
      </c>
      <c r="F5" s="107">
        <f>D5*100/C5</f>
        <v>203.26583919197546</v>
      </c>
      <c r="G5" s="107">
        <f>E5*100/D5</f>
        <v>89.22556822313615</v>
      </c>
      <c r="H5" s="75"/>
    </row>
    <row r="6" spans="1:17" ht="39.75" customHeight="1" thickBot="1" x14ac:dyDescent="0.3">
      <c r="A6" s="104">
        <v>2</v>
      </c>
      <c r="B6" s="105" t="s">
        <v>104</v>
      </c>
      <c r="C6" s="106">
        <v>10.3</v>
      </c>
      <c r="D6" s="106">
        <v>20</v>
      </c>
      <c r="E6" s="107">
        <v>19.600000000000001</v>
      </c>
      <c r="F6" s="107">
        <f>D6*100/C6</f>
        <v>194.17475728155338</v>
      </c>
      <c r="G6" s="107">
        <f t="shared" ref="G6" si="0">E6*100/D6</f>
        <v>98.000000000000014</v>
      </c>
      <c r="H6" s="75"/>
    </row>
    <row r="7" spans="1:17" ht="29.45" customHeight="1" thickBot="1" x14ac:dyDescent="0.3">
      <c r="A7" s="104">
        <v>3</v>
      </c>
      <c r="B7" s="105" t="s">
        <v>105</v>
      </c>
      <c r="C7" s="106">
        <v>0</v>
      </c>
      <c r="D7" s="106">
        <v>0</v>
      </c>
      <c r="E7" s="107">
        <v>0</v>
      </c>
      <c r="F7" s="107">
        <v>0</v>
      </c>
      <c r="G7" s="107">
        <v>0</v>
      </c>
      <c r="H7" s="75"/>
    </row>
    <row r="8" spans="1:17" ht="41.25" customHeight="1" thickBot="1" x14ac:dyDescent="0.3">
      <c r="A8" s="104">
        <v>4</v>
      </c>
      <c r="B8" s="105" t="s">
        <v>106</v>
      </c>
      <c r="C8" s="106">
        <v>0</v>
      </c>
      <c r="D8" s="106">
        <v>0</v>
      </c>
      <c r="E8" s="107">
        <v>0</v>
      </c>
      <c r="F8" s="107">
        <v>0</v>
      </c>
      <c r="G8" s="107">
        <v>0</v>
      </c>
      <c r="H8" s="75"/>
    </row>
    <row r="10" spans="1:17" ht="18" x14ac:dyDescent="0.25">
      <c r="A10" s="108"/>
      <c r="B10" s="108"/>
      <c r="C10" s="108"/>
      <c r="D10" s="108"/>
      <c r="E10" s="108"/>
      <c r="F10" s="108"/>
      <c r="G10" s="108"/>
    </row>
    <row r="11" spans="1:17" ht="15.75" x14ac:dyDescent="0.3">
      <c r="A11" s="109"/>
      <c r="B11" s="109"/>
      <c r="C11" s="109"/>
      <c r="D11" s="109"/>
      <c r="E11" s="109"/>
      <c r="F11" s="109"/>
      <c r="G11" s="109"/>
    </row>
  </sheetData>
  <mergeCells count="11">
    <mergeCell ref="H2:Q2"/>
    <mergeCell ref="G3:G4"/>
    <mergeCell ref="A10:G10"/>
    <mergeCell ref="A11:G11"/>
    <mergeCell ref="A1:G1"/>
    <mergeCell ref="A3:A4"/>
    <mergeCell ref="B3:B4"/>
    <mergeCell ref="C3:C4"/>
    <mergeCell ref="D3:D4"/>
    <mergeCell ref="E3:E4"/>
    <mergeCell ref="F3:F4"/>
  </mergeCells>
  <pageMargins left="0.45" right="0.38" top="0.32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M8" sqref="M8"/>
    </sheetView>
  </sheetViews>
  <sheetFormatPr defaultColWidth="8.85546875" defaultRowHeight="15" x14ac:dyDescent="0.25"/>
  <cols>
    <col min="1" max="1" width="5.140625" style="43" customWidth="1"/>
    <col min="2" max="2" width="37.85546875" style="43" customWidth="1"/>
    <col min="3" max="3" width="9.7109375" style="43" customWidth="1"/>
    <col min="4" max="4" width="9.5703125" style="43" customWidth="1"/>
    <col min="5" max="5" width="9.7109375" style="43" customWidth="1"/>
    <col min="6" max="16384" width="8.85546875" style="43"/>
  </cols>
  <sheetData>
    <row r="1" spans="1:17" ht="54" customHeight="1" x14ac:dyDescent="0.25">
      <c r="A1" s="110" t="s">
        <v>140</v>
      </c>
      <c r="B1" s="110"/>
      <c r="C1" s="110"/>
      <c r="D1" s="110"/>
      <c r="E1" s="110"/>
      <c r="F1" s="110"/>
      <c r="G1" s="110"/>
    </row>
    <row r="2" spans="1:17" ht="39" customHeight="1" x14ac:dyDescent="0.25">
      <c r="A2" s="111" t="s">
        <v>107</v>
      </c>
      <c r="B2" s="111"/>
      <c r="C2" s="111"/>
      <c r="D2" s="111"/>
      <c r="E2" s="111"/>
      <c r="F2" s="111"/>
      <c r="G2" s="111"/>
    </row>
    <row r="3" spans="1:17" ht="14.45" customHeight="1" x14ac:dyDescent="0.3">
      <c r="A3" s="44" t="s">
        <v>160</v>
      </c>
      <c r="B3" s="44"/>
      <c r="C3" s="44"/>
      <c r="D3" s="44"/>
      <c r="E3" s="44"/>
      <c r="F3" s="44"/>
      <c r="G3" s="44"/>
    </row>
    <row r="4" spans="1:17" ht="41.25" customHeight="1" x14ac:dyDescent="0.25">
      <c r="A4" s="45" t="s">
        <v>2</v>
      </c>
      <c r="B4" s="45" t="s">
        <v>108</v>
      </c>
      <c r="C4" s="45" t="s">
        <v>181</v>
      </c>
      <c r="D4" s="45" t="s">
        <v>177</v>
      </c>
      <c r="E4" s="45" t="s">
        <v>178</v>
      </c>
      <c r="F4" s="45" t="s">
        <v>182</v>
      </c>
      <c r="G4" s="45" t="s">
        <v>179</v>
      </c>
    </row>
    <row r="5" spans="1:17" x14ac:dyDescent="0.25">
      <c r="A5" s="112"/>
      <c r="B5" s="113" t="s">
        <v>109</v>
      </c>
      <c r="C5" s="49">
        <f>C6+C7+C10+C11</f>
        <v>2846371.3</v>
      </c>
      <c r="D5" s="49">
        <f t="shared" ref="D5:E5" si="0">D6+D7+D10+D11</f>
        <v>1945448.4</v>
      </c>
      <c r="E5" s="49">
        <f t="shared" si="0"/>
        <v>1944831.4000000001</v>
      </c>
      <c r="F5" s="49">
        <f>D5*100/C5</f>
        <v>68.348370432206096</v>
      </c>
      <c r="G5" s="49">
        <f>E5*100/D5</f>
        <v>99.968284946544969</v>
      </c>
    </row>
    <row r="6" spans="1:17" ht="38.25" x14ac:dyDescent="0.25">
      <c r="A6" s="46">
        <v>1</v>
      </c>
      <c r="B6" s="114" t="s">
        <v>110</v>
      </c>
      <c r="C6" s="55">
        <v>1914702.3</v>
      </c>
      <c r="D6" s="55">
        <v>1930216.5</v>
      </c>
      <c r="E6" s="55">
        <v>1801101.2</v>
      </c>
      <c r="F6" s="55">
        <f>D6*100/C6</f>
        <v>100.81026695377135</v>
      </c>
      <c r="G6" s="55">
        <f>E6*100/D6</f>
        <v>93.310838447396961</v>
      </c>
    </row>
    <row r="7" spans="1:17" ht="38.25" x14ac:dyDescent="0.25">
      <c r="A7" s="46">
        <v>2</v>
      </c>
      <c r="B7" s="114" t="s">
        <v>111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</row>
    <row r="8" spans="1:17" ht="51" x14ac:dyDescent="0.25">
      <c r="A8" s="46"/>
      <c r="B8" s="115" t="s">
        <v>112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</row>
    <row r="9" spans="1:17" ht="25.5" x14ac:dyDescent="0.25">
      <c r="A9" s="46"/>
      <c r="B9" s="115" t="s">
        <v>113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</row>
    <row r="10" spans="1:17" ht="36" customHeight="1" x14ac:dyDescent="0.25">
      <c r="A10" s="46">
        <v>3</v>
      </c>
      <c r="B10" s="114" t="s">
        <v>141</v>
      </c>
      <c r="C10" s="55">
        <v>7084</v>
      </c>
      <c r="D10" s="55">
        <v>7084</v>
      </c>
      <c r="E10" s="55">
        <v>9151.1</v>
      </c>
      <c r="F10" s="55">
        <f t="shared" ref="F10:F11" si="1">D10*100/C10</f>
        <v>100</v>
      </c>
      <c r="G10" s="55">
        <f t="shared" ref="G10:G11" si="2">E10*100/D10</f>
        <v>129.17984189723319</v>
      </c>
    </row>
    <row r="11" spans="1:17" ht="38.450000000000003" customHeight="1" x14ac:dyDescent="0.25">
      <c r="A11" s="46">
        <v>4</v>
      </c>
      <c r="B11" s="114" t="s">
        <v>114</v>
      </c>
      <c r="C11" s="55">
        <v>924585</v>
      </c>
      <c r="D11" s="55">
        <v>8147.9</v>
      </c>
      <c r="E11" s="55">
        <v>134579.1</v>
      </c>
      <c r="F11" s="55">
        <f t="shared" si="1"/>
        <v>0.8812494254178902</v>
      </c>
      <c r="G11" s="55">
        <f t="shared" si="2"/>
        <v>1651.7028927699162</v>
      </c>
    </row>
    <row r="13" spans="1:17" ht="74.25" customHeight="1" x14ac:dyDescent="0.25">
      <c r="A13" s="111" t="s">
        <v>115</v>
      </c>
      <c r="B13" s="111"/>
      <c r="C13" s="111"/>
      <c r="D13" s="111"/>
      <c r="E13" s="111"/>
      <c r="F13" s="111"/>
      <c r="G13" s="111"/>
    </row>
    <row r="14" spans="1:17" ht="14.45" customHeight="1" x14ac:dyDescent="0.3">
      <c r="A14" s="44" t="s">
        <v>160</v>
      </c>
      <c r="B14" s="44"/>
      <c r="C14" s="44"/>
      <c r="D14" s="44"/>
      <c r="E14" s="44"/>
      <c r="F14" s="44"/>
      <c r="G14" s="4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51" x14ac:dyDescent="0.25">
      <c r="A15" s="45" t="s">
        <v>2</v>
      </c>
      <c r="B15" s="45" t="s">
        <v>59</v>
      </c>
      <c r="C15" s="45" t="s">
        <v>181</v>
      </c>
      <c r="D15" s="45" t="s">
        <v>177</v>
      </c>
      <c r="E15" s="45" t="s">
        <v>178</v>
      </c>
      <c r="F15" s="45" t="s">
        <v>182</v>
      </c>
      <c r="G15" s="45" t="s">
        <v>179</v>
      </c>
    </row>
    <row r="16" spans="1:17" ht="76.5" x14ac:dyDescent="0.25">
      <c r="A16" s="117"/>
      <c r="B16" s="118" t="s">
        <v>116</v>
      </c>
      <c r="C16" s="119">
        <v>7227.3</v>
      </c>
      <c r="D16" s="119">
        <v>5997</v>
      </c>
      <c r="E16" s="119">
        <v>5997</v>
      </c>
      <c r="F16" s="119">
        <f>D16*100/C16</f>
        <v>82.977045369640109</v>
      </c>
      <c r="G16" s="119">
        <f>E16*100/D16</f>
        <v>100</v>
      </c>
    </row>
    <row r="17" spans="1:7" ht="27" customHeight="1" x14ac:dyDescent="0.25">
      <c r="A17" s="117"/>
      <c r="B17" s="118" t="s">
        <v>117</v>
      </c>
      <c r="C17" s="119"/>
      <c r="D17" s="119"/>
      <c r="E17" s="119"/>
      <c r="F17" s="119"/>
      <c r="G17" s="119"/>
    </row>
  </sheetData>
  <mergeCells count="12">
    <mergeCell ref="H14:Q14"/>
    <mergeCell ref="A1:G1"/>
    <mergeCell ref="A2:G2"/>
    <mergeCell ref="A14:G14"/>
    <mergeCell ref="A13:G13"/>
    <mergeCell ref="G16:G17"/>
    <mergeCell ref="A3:G3"/>
    <mergeCell ref="A16:A17"/>
    <mergeCell ref="C16:C17"/>
    <mergeCell ref="D16:D17"/>
    <mergeCell ref="E16:E17"/>
    <mergeCell ref="F16:F17"/>
  </mergeCells>
  <pageMargins left="0.34" right="0.3" top="0.34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L8" sqref="L8"/>
    </sheetView>
  </sheetViews>
  <sheetFormatPr defaultColWidth="8.85546875" defaultRowHeight="15" x14ac:dyDescent="0.25"/>
  <cols>
    <col min="1" max="1" width="4.7109375" style="56" customWidth="1"/>
    <col min="2" max="2" width="33.28515625" style="43" customWidth="1"/>
    <col min="3" max="5" width="8.85546875" style="43"/>
    <col min="6" max="6" width="10.140625" style="43" bestFit="1" customWidth="1"/>
    <col min="7" max="7" width="10" style="43" bestFit="1" customWidth="1"/>
    <col min="8" max="16384" width="8.85546875" style="43"/>
  </cols>
  <sheetData>
    <row r="1" spans="1:17" ht="52.9" customHeight="1" x14ac:dyDescent="0.25">
      <c r="A1" s="110" t="s">
        <v>118</v>
      </c>
      <c r="B1" s="110"/>
      <c r="C1" s="110"/>
      <c r="D1" s="110"/>
      <c r="E1" s="110"/>
      <c r="F1" s="110"/>
      <c r="G1" s="110"/>
    </row>
    <row r="2" spans="1:17" ht="17.25" x14ac:dyDescent="0.3">
      <c r="A2" s="120" t="s">
        <v>119</v>
      </c>
      <c r="B2" s="120"/>
      <c r="C2" s="120"/>
      <c r="D2" s="120"/>
      <c r="E2" s="120"/>
      <c r="F2" s="120"/>
      <c r="G2" s="120"/>
    </row>
    <row r="3" spans="1:17" x14ac:dyDescent="0.25">
      <c r="A3" s="58" t="s">
        <v>127</v>
      </c>
      <c r="B3" s="58"/>
      <c r="C3" s="58"/>
      <c r="D3" s="58"/>
      <c r="E3" s="58"/>
      <c r="F3" s="58"/>
      <c r="G3" s="58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38.25" x14ac:dyDescent="0.25">
      <c r="A4" s="45" t="s">
        <v>2</v>
      </c>
      <c r="B4" s="45" t="s">
        <v>120</v>
      </c>
      <c r="C4" s="45" t="s">
        <v>181</v>
      </c>
      <c r="D4" s="45" t="s">
        <v>177</v>
      </c>
      <c r="E4" s="45" t="s">
        <v>178</v>
      </c>
      <c r="F4" s="45" t="s">
        <v>162</v>
      </c>
      <c r="G4" s="45" t="s">
        <v>163</v>
      </c>
    </row>
    <row r="5" spans="1:17" ht="25.5" x14ac:dyDescent="0.25">
      <c r="A5" s="46"/>
      <c r="B5" s="113" t="s">
        <v>121</v>
      </c>
      <c r="C5" s="94">
        <f>SUM(C6:C9)</f>
        <v>44763.7</v>
      </c>
      <c r="D5" s="94">
        <f t="shared" ref="D5:E5" si="0">SUM(D6:D9)</f>
        <v>0</v>
      </c>
      <c r="E5" s="94">
        <f t="shared" si="0"/>
        <v>0</v>
      </c>
      <c r="F5" s="49">
        <f>D5*100/C5</f>
        <v>0</v>
      </c>
      <c r="G5" s="49">
        <v>0</v>
      </c>
    </row>
    <row r="6" spans="1:17" ht="40.9" customHeight="1" x14ac:dyDescent="0.25">
      <c r="A6" s="46" t="s">
        <v>153</v>
      </c>
      <c r="B6" s="114" t="s">
        <v>122</v>
      </c>
      <c r="C6" s="94">
        <v>0</v>
      </c>
      <c r="D6" s="94">
        <v>0</v>
      </c>
      <c r="E6" s="94">
        <v>0</v>
      </c>
      <c r="F6" s="49">
        <v>0</v>
      </c>
      <c r="G6" s="49">
        <v>0</v>
      </c>
    </row>
    <row r="7" spans="1:17" ht="42" customHeight="1" x14ac:dyDescent="0.25">
      <c r="A7" s="46" t="s">
        <v>154</v>
      </c>
      <c r="B7" s="114" t="s">
        <v>123</v>
      </c>
      <c r="C7" s="94">
        <v>0</v>
      </c>
      <c r="D7" s="94">
        <v>0</v>
      </c>
      <c r="E7" s="94">
        <v>0</v>
      </c>
      <c r="F7" s="49">
        <v>0</v>
      </c>
      <c r="G7" s="49">
        <v>0</v>
      </c>
    </row>
    <row r="8" spans="1:17" ht="43.5" customHeight="1" x14ac:dyDescent="0.25">
      <c r="A8" s="46" t="s">
        <v>155</v>
      </c>
      <c r="B8" s="114" t="s">
        <v>124</v>
      </c>
      <c r="C8" s="94">
        <v>0</v>
      </c>
      <c r="D8" s="94">
        <v>0</v>
      </c>
      <c r="E8" s="94">
        <v>0</v>
      </c>
      <c r="F8" s="49">
        <v>0</v>
      </c>
      <c r="G8" s="49">
        <v>0</v>
      </c>
    </row>
    <row r="9" spans="1:17" ht="39.6" customHeight="1" x14ac:dyDescent="0.25">
      <c r="A9" s="46" t="s">
        <v>156</v>
      </c>
      <c r="B9" s="114" t="s">
        <v>125</v>
      </c>
      <c r="C9" s="94">
        <v>44763.7</v>
      </c>
      <c r="D9" s="94">
        <v>0</v>
      </c>
      <c r="E9" s="94">
        <v>0</v>
      </c>
      <c r="F9" s="49">
        <f t="shared" ref="F9" si="1">D9*100/C9</f>
        <v>0</v>
      </c>
      <c r="G9" s="49">
        <v>0</v>
      </c>
    </row>
    <row r="11" spans="1:17" ht="17.25" x14ac:dyDescent="0.25">
      <c r="A11" s="121" t="s">
        <v>126</v>
      </c>
      <c r="B11" s="121"/>
      <c r="C11" s="121"/>
      <c r="D11" s="121"/>
      <c r="E11" s="121"/>
      <c r="F11" s="121"/>
      <c r="G11" s="121"/>
    </row>
    <row r="12" spans="1:17" x14ac:dyDescent="0.25">
      <c r="A12" s="122" t="s">
        <v>127</v>
      </c>
      <c r="B12" s="122"/>
      <c r="C12" s="122"/>
      <c r="D12" s="122"/>
      <c r="E12" s="122"/>
      <c r="F12" s="122"/>
      <c r="G12" s="122"/>
    </row>
    <row r="13" spans="1:17" ht="38.25" x14ac:dyDescent="0.25">
      <c r="A13" s="91" t="s">
        <v>2</v>
      </c>
      <c r="B13" s="91" t="s">
        <v>120</v>
      </c>
      <c r="C13" s="91" t="s">
        <v>181</v>
      </c>
      <c r="D13" s="91" t="s">
        <v>177</v>
      </c>
      <c r="E13" s="91" t="s">
        <v>178</v>
      </c>
      <c r="F13" s="91" t="s">
        <v>182</v>
      </c>
      <c r="G13" s="91" t="s">
        <v>179</v>
      </c>
    </row>
    <row r="14" spans="1:17" ht="27" customHeight="1" x14ac:dyDescent="0.25">
      <c r="A14" s="94"/>
      <c r="B14" s="118" t="s">
        <v>128</v>
      </c>
      <c r="C14" s="94">
        <f>C15+C16</f>
        <v>294997.5</v>
      </c>
      <c r="D14" s="94">
        <f t="shared" ref="D14:E14" si="2">D15+D16</f>
        <v>30000</v>
      </c>
      <c r="E14" s="94">
        <f t="shared" si="2"/>
        <v>30000</v>
      </c>
      <c r="F14" s="91">
        <f>D14*100/C14</f>
        <v>10.169577708285663</v>
      </c>
      <c r="G14" s="91">
        <f>E14*100/D14</f>
        <v>100</v>
      </c>
    </row>
    <row r="15" spans="1:17" ht="16.149999999999999" customHeight="1" x14ac:dyDescent="0.25">
      <c r="A15" s="94" t="s">
        <v>157</v>
      </c>
      <c r="B15" s="123" t="s">
        <v>129</v>
      </c>
      <c r="C15" s="94">
        <v>30000</v>
      </c>
      <c r="D15" s="94">
        <v>30000</v>
      </c>
      <c r="E15" s="94">
        <v>30000</v>
      </c>
      <c r="F15" s="91">
        <f t="shared" ref="F15:F16" si="3">D15*100/C15</f>
        <v>100</v>
      </c>
      <c r="G15" s="91">
        <f t="shared" ref="G15" si="4">E15*100/D15</f>
        <v>100</v>
      </c>
    </row>
    <row r="16" spans="1:17" ht="27.75" customHeight="1" x14ac:dyDescent="0.25">
      <c r="A16" s="94" t="s">
        <v>158</v>
      </c>
      <c r="B16" s="123" t="s">
        <v>130</v>
      </c>
      <c r="C16" s="94">
        <v>264997.5</v>
      </c>
      <c r="D16" s="94">
        <v>0</v>
      </c>
      <c r="E16" s="94">
        <v>0</v>
      </c>
      <c r="F16" s="91">
        <f t="shared" si="3"/>
        <v>0</v>
      </c>
      <c r="G16" s="91">
        <v>0</v>
      </c>
    </row>
    <row r="18" spans="1:7" ht="35.25" customHeight="1" x14ac:dyDescent="0.25">
      <c r="A18" s="111" t="s">
        <v>131</v>
      </c>
      <c r="B18" s="111"/>
      <c r="C18" s="111"/>
      <c r="D18" s="111"/>
      <c r="E18" s="111"/>
      <c r="F18" s="111"/>
      <c r="G18" s="111"/>
    </row>
    <row r="19" spans="1:7" ht="15" customHeight="1" x14ac:dyDescent="0.25">
      <c r="A19" s="122" t="s">
        <v>160</v>
      </c>
      <c r="B19" s="122"/>
      <c r="C19" s="122"/>
      <c r="D19" s="122"/>
      <c r="E19" s="122"/>
      <c r="F19" s="122"/>
      <c r="G19" s="122"/>
    </row>
    <row r="20" spans="1:7" ht="38.25" x14ac:dyDescent="0.25">
      <c r="A20" s="45" t="s">
        <v>2</v>
      </c>
      <c r="B20" s="45" t="s">
        <v>120</v>
      </c>
      <c r="C20" s="91" t="s">
        <v>181</v>
      </c>
      <c r="D20" s="91" t="s">
        <v>177</v>
      </c>
      <c r="E20" s="91" t="s">
        <v>178</v>
      </c>
      <c r="F20" s="91" t="s">
        <v>182</v>
      </c>
      <c r="G20" s="91" t="s">
        <v>179</v>
      </c>
    </row>
    <row r="21" spans="1:7" ht="40.9" customHeight="1" x14ac:dyDescent="0.25">
      <c r="A21" s="46"/>
      <c r="B21" s="113" t="s">
        <v>132</v>
      </c>
      <c r="C21" s="46">
        <f>C22+C23</f>
        <v>0</v>
      </c>
      <c r="D21" s="46">
        <f t="shared" ref="D21:E21" si="5">D22+D23</f>
        <v>0</v>
      </c>
      <c r="E21" s="46">
        <f t="shared" si="5"/>
        <v>0</v>
      </c>
      <c r="F21" s="91">
        <v>0</v>
      </c>
      <c r="G21" s="91">
        <v>0</v>
      </c>
    </row>
    <row r="22" spans="1:7" ht="39" customHeight="1" x14ac:dyDescent="0.25">
      <c r="A22" s="46" t="s">
        <v>153</v>
      </c>
      <c r="B22" s="114" t="s">
        <v>133</v>
      </c>
      <c r="C22" s="46">
        <v>0</v>
      </c>
      <c r="D22" s="46">
        <v>0</v>
      </c>
      <c r="E22" s="46">
        <v>0</v>
      </c>
      <c r="F22" s="91">
        <v>0</v>
      </c>
      <c r="G22" s="91">
        <v>0</v>
      </c>
    </row>
    <row r="23" spans="1:7" ht="37.9" customHeight="1" x14ac:dyDescent="0.25">
      <c r="A23" s="46" t="s">
        <v>154</v>
      </c>
      <c r="B23" s="114" t="s">
        <v>134</v>
      </c>
      <c r="C23" s="46">
        <v>0</v>
      </c>
      <c r="D23" s="46">
        <v>0</v>
      </c>
      <c r="E23" s="46">
        <v>0</v>
      </c>
      <c r="F23" s="91">
        <v>0</v>
      </c>
      <c r="G23" s="91">
        <v>0</v>
      </c>
    </row>
  </sheetData>
  <mergeCells count="8">
    <mergeCell ref="H3:Q3"/>
    <mergeCell ref="A19:G19"/>
    <mergeCell ref="A18:G18"/>
    <mergeCell ref="A1:G1"/>
    <mergeCell ref="A2:G2"/>
    <mergeCell ref="A11:G11"/>
    <mergeCell ref="A3:G3"/>
    <mergeCell ref="A12:G12"/>
  </mergeCells>
  <pageMargins left="0.55000000000000004" right="0.4" top="0.26" bottom="0.2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9"/>
  <sheetViews>
    <sheetView workbookViewId="0">
      <selection activeCell="N12" sqref="N12"/>
    </sheetView>
  </sheetViews>
  <sheetFormatPr defaultColWidth="8.85546875" defaultRowHeight="15" x14ac:dyDescent="0.25"/>
  <cols>
    <col min="1" max="1" width="5.85546875" style="43" customWidth="1"/>
    <col min="2" max="2" width="35" style="43" customWidth="1"/>
    <col min="3" max="3" width="9.140625" style="43" customWidth="1"/>
    <col min="4" max="4" width="8.7109375" style="43" customWidth="1"/>
    <col min="5" max="5" width="9.28515625" style="43" customWidth="1"/>
    <col min="6" max="6" width="11" style="43" customWidth="1"/>
    <col min="7" max="7" width="12.28515625" style="43" customWidth="1"/>
    <col min="8" max="13" width="8.85546875" style="43"/>
    <col min="14" max="14" width="19.140625" style="43" customWidth="1"/>
    <col min="15" max="16384" width="8.85546875" style="43"/>
  </cols>
  <sheetData>
    <row r="1" spans="1:17" ht="108" customHeight="1" x14ac:dyDescent="0.35">
      <c r="A1" s="124" t="s">
        <v>135</v>
      </c>
      <c r="B1" s="124"/>
      <c r="C1" s="124"/>
      <c r="D1" s="124"/>
      <c r="E1" s="124"/>
      <c r="F1" s="124"/>
      <c r="G1" s="124"/>
    </row>
    <row r="2" spans="1:17" ht="19.899999999999999" customHeight="1" x14ac:dyDescent="0.35">
      <c r="A2" s="125"/>
      <c r="B2" s="125"/>
      <c r="C2" s="125"/>
      <c r="D2" s="125"/>
      <c r="E2" s="125"/>
      <c r="F2" s="125"/>
      <c r="G2" s="125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4.75" customHeight="1" x14ac:dyDescent="0.25">
      <c r="B3" s="126" t="s">
        <v>259</v>
      </c>
      <c r="C3" s="126"/>
      <c r="D3" s="126"/>
      <c r="E3" s="126"/>
      <c r="F3" s="126"/>
      <c r="G3" s="126"/>
    </row>
    <row r="4" spans="1:17" s="128" customFormat="1" ht="18.600000000000001" customHeight="1" thickBot="1" x14ac:dyDescent="0.4">
      <c r="A4" s="127"/>
      <c r="C4" s="127"/>
      <c r="D4" s="127"/>
      <c r="E4" s="127"/>
      <c r="F4" s="127"/>
      <c r="G4" s="127"/>
    </row>
    <row r="5" spans="1:17" s="128" customFormat="1" ht="39.6" customHeight="1" x14ac:dyDescent="0.25">
      <c r="A5" s="129" t="s">
        <v>2</v>
      </c>
      <c r="B5" s="130" t="s">
        <v>102</v>
      </c>
      <c r="C5" s="131" t="s">
        <v>181</v>
      </c>
      <c r="D5" s="131" t="s">
        <v>177</v>
      </c>
      <c r="E5" s="131" t="s">
        <v>178</v>
      </c>
      <c r="F5" s="131" t="s">
        <v>182</v>
      </c>
      <c r="G5" s="132" t="s">
        <v>163</v>
      </c>
      <c r="H5" s="133"/>
    </row>
    <row r="6" spans="1:17" s="128" customFormat="1" ht="51" customHeight="1" x14ac:dyDescent="0.25">
      <c r="A6" s="134">
        <v>1</v>
      </c>
      <c r="B6" s="135" t="s">
        <v>145</v>
      </c>
      <c r="C6" s="46">
        <v>161</v>
      </c>
      <c r="D6" s="46">
        <v>166</v>
      </c>
      <c r="E6" s="46">
        <v>166</v>
      </c>
      <c r="F6" s="48">
        <f>D6/C6*100</f>
        <v>103.1055900621118</v>
      </c>
      <c r="G6" s="136">
        <f>E6*100/D6</f>
        <v>100</v>
      </c>
      <c r="H6" s="133"/>
    </row>
    <row r="7" spans="1:17" s="128" customFormat="1" ht="21.75" customHeight="1" x14ac:dyDescent="0.25">
      <c r="A7" s="134"/>
      <c r="B7" s="137" t="s">
        <v>223</v>
      </c>
      <c r="C7" s="46">
        <v>96</v>
      </c>
      <c r="D7" s="46">
        <v>99</v>
      </c>
      <c r="E7" s="46">
        <v>99</v>
      </c>
      <c r="F7" s="48">
        <f t="shared" ref="F7:F34" si="0">D7/C7*100</f>
        <v>103.125</v>
      </c>
      <c r="G7" s="136">
        <f t="shared" ref="G7:G34" si="1">E7*100/D7</f>
        <v>100</v>
      </c>
      <c r="H7" s="133"/>
    </row>
    <row r="8" spans="1:17" s="128" customFormat="1" ht="21.75" customHeight="1" x14ac:dyDescent="0.25">
      <c r="A8" s="134"/>
      <c r="B8" s="138" t="s">
        <v>224</v>
      </c>
      <c r="C8" s="46">
        <v>2</v>
      </c>
      <c r="D8" s="46">
        <v>2</v>
      </c>
      <c r="E8" s="46">
        <v>2</v>
      </c>
      <c r="F8" s="46">
        <f t="shared" si="0"/>
        <v>100</v>
      </c>
      <c r="G8" s="136">
        <f t="shared" si="1"/>
        <v>100</v>
      </c>
      <c r="H8" s="133"/>
    </row>
    <row r="9" spans="1:17" s="128" customFormat="1" ht="21.75" customHeight="1" x14ac:dyDescent="0.25">
      <c r="A9" s="134"/>
      <c r="B9" s="138" t="s">
        <v>225</v>
      </c>
      <c r="C9" s="46">
        <v>2</v>
      </c>
      <c r="D9" s="46">
        <v>2</v>
      </c>
      <c r="E9" s="46">
        <v>2</v>
      </c>
      <c r="F9" s="46">
        <f t="shared" si="0"/>
        <v>100</v>
      </c>
      <c r="G9" s="136">
        <f t="shared" si="1"/>
        <v>100</v>
      </c>
      <c r="H9" s="133"/>
    </row>
    <row r="10" spans="1:17" s="128" customFormat="1" ht="21.75" customHeight="1" x14ac:dyDescent="0.25">
      <c r="A10" s="134"/>
      <c r="B10" s="138" t="s">
        <v>226</v>
      </c>
      <c r="C10" s="46">
        <v>3</v>
      </c>
      <c r="D10" s="46">
        <v>3</v>
      </c>
      <c r="E10" s="46">
        <v>3</v>
      </c>
      <c r="F10" s="46">
        <f t="shared" si="0"/>
        <v>100</v>
      </c>
      <c r="G10" s="136">
        <f t="shared" si="1"/>
        <v>100</v>
      </c>
      <c r="H10" s="133"/>
    </row>
    <row r="11" spans="1:17" s="128" customFormat="1" ht="21.75" customHeight="1" x14ac:dyDescent="0.25">
      <c r="A11" s="134"/>
      <c r="B11" s="138" t="s">
        <v>227</v>
      </c>
      <c r="C11" s="46">
        <v>2</v>
      </c>
      <c r="D11" s="46">
        <v>2</v>
      </c>
      <c r="E11" s="46">
        <v>2</v>
      </c>
      <c r="F11" s="46">
        <f t="shared" si="0"/>
        <v>100</v>
      </c>
      <c r="G11" s="136">
        <f t="shared" si="1"/>
        <v>100</v>
      </c>
      <c r="H11" s="133"/>
    </row>
    <row r="12" spans="1:17" s="128" customFormat="1" ht="21.75" customHeight="1" x14ac:dyDescent="0.25">
      <c r="A12" s="134"/>
      <c r="B12" s="138" t="s">
        <v>228</v>
      </c>
      <c r="C12" s="46">
        <v>2</v>
      </c>
      <c r="D12" s="46">
        <v>2</v>
      </c>
      <c r="E12" s="46">
        <v>2</v>
      </c>
      <c r="F12" s="46">
        <f t="shared" si="0"/>
        <v>100</v>
      </c>
      <c r="G12" s="136">
        <f t="shared" si="1"/>
        <v>100</v>
      </c>
      <c r="H12" s="133"/>
    </row>
    <row r="13" spans="1:17" s="128" customFormat="1" ht="21.75" customHeight="1" x14ac:dyDescent="0.25">
      <c r="A13" s="134"/>
      <c r="B13" s="138" t="s">
        <v>229</v>
      </c>
      <c r="C13" s="46">
        <v>2</v>
      </c>
      <c r="D13" s="46">
        <v>2</v>
      </c>
      <c r="E13" s="46">
        <v>2</v>
      </c>
      <c r="F13" s="46">
        <f t="shared" si="0"/>
        <v>100</v>
      </c>
      <c r="G13" s="136">
        <f t="shared" si="1"/>
        <v>100</v>
      </c>
      <c r="H13" s="133"/>
    </row>
    <row r="14" spans="1:17" s="128" customFormat="1" ht="21.75" customHeight="1" x14ac:dyDescent="0.25">
      <c r="A14" s="134"/>
      <c r="B14" s="138" t="s">
        <v>230</v>
      </c>
      <c r="C14" s="46">
        <v>2</v>
      </c>
      <c r="D14" s="46">
        <v>2</v>
      </c>
      <c r="E14" s="46">
        <v>2</v>
      </c>
      <c r="F14" s="46">
        <f t="shared" si="0"/>
        <v>100</v>
      </c>
      <c r="G14" s="136">
        <f t="shared" si="1"/>
        <v>100</v>
      </c>
      <c r="H14" s="133"/>
    </row>
    <row r="15" spans="1:17" s="128" customFormat="1" ht="21.75" customHeight="1" x14ac:dyDescent="0.25">
      <c r="A15" s="134"/>
      <c r="B15" s="138" t="s">
        <v>231</v>
      </c>
      <c r="C15" s="46">
        <v>2</v>
      </c>
      <c r="D15" s="46">
        <v>2</v>
      </c>
      <c r="E15" s="46">
        <v>2</v>
      </c>
      <c r="F15" s="46">
        <f t="shared" si="0"/>
        <v>100</v>
      </c>
      <c r="G15" s="136">
        <f t="shared" si="1"/>
        <v>100</v>
      </c>
      <c r="H15" s="133"/>
    </row>
    <row r="16" spans="1:17" s="128" customFormat="1" ht="21.75" customHeight="1" x14ac:dyDescent="0.25">
      <c r="A16" s="134"/>
      <c r="B16" s="138" t="s">
        <v>232</v>
      </c>
      <c r="C16" s="46">
        <v>2</v>
      </c>
      <c r="D16" s="46">
        <v>2</v>
      </c>
      <c r="E16" s="46">
        <v>2</v>
      </c>
      <c r="F16" s="46">
        <f t="shared" si="0"/>
        <v>100</v>
      </c>
      <c r="G16" s="136">
        <f t="shared" si="1"/>
        <v>100</v>
      </c>
      <c r="H16" s="133"/>
    </row>
    <row r="17" spans="1:8" s="128" customFormat="1" ht="21.75" customHeight="1" x14ac:dyDescent="0.25">
      <c r="A17" s="134"/>
      <c r="B17" s="138" t="s">
        <v>233</v>
      </c>
      <c r="C17" s="46">
        <v>2</v>
      </c>
      <c r="D17" s="46">
        <v>2</v>
      </c>
      <c r="E17" s="46">
        <v>2</v>
      </c>
      <c r="F17" s="46">
        <f t="shared" si="0"/>
        <v>100</v>
      </c>
      <c r="G17" s="136">
        <f t="shared" si="1"/>
        <v>100</v>
      </c>
      <c r="H17" s="133"/>
    </row>
    <row r="18" spans="1:8" s="128" customFormat="1" ht="21.75" customHeight="1" x14ac:dyDescent="0.25">
      <c r="A18" s="134"/>
      <c r="B18" s="138" t="s">
        <v>234</v>
      </c>
      <c r="C18" s="46">
        <v>2</v>
      </c>
      <c r="D18" s="46">
        <v>2</v>
      </c>
      <c r="E18" s="46">
        <v>2</v>
      </c>
      <c r="F18" s="46">
        <f t="shared" si="0"/>
        <v>100</v>
      </c>
      <c r="G18" s="136">
        <f t="shared" si="1"/>
        <v>100</v>
      </c>
      <c r="H18" s="133"/>
    </row>
    <row r="19" spans="1:8" s="128" customFormat="1" ht="21.75" customHeight="1" x14ac:dyDescent="0.25">
      <c r="A19" s="134"/>
      <c r="B19" s="138" t="s">
        <v>235</v>
      </c>
      <c r="C19" s="46">
        <v>2</v>
      </c>
      <c r="D19" s="46">
        <v>2</v>
      </c>
      <c r="E19" s="46">
        <v>2</v>
      </c>
      <c r="F19" s="46">
        <f t="shared" si="0"/>
        <v>100</v>
      </c>
      <c r="G19" s="136">
        <f t="shared" si="1"/>
        <v>100</v>
      </c>
      <c r="H19" s="133"/>
    </row>
    <row r="20" spans="1:8" s="128" customFormat="1" ht="21.75" customHeight="1" x14ac:dyDescent="0.25">
      <c r="A20" s="134"/>
      <c r="B20" s="138" t="s">
        <v>236</v>
      </c>
      <c r="C20" s="46">
        <v>2</v>
      </c>
      <c r="D20" s="46">
        <v>2</v>
      </c>
      <c r="E20" s="46">
        <v>2</v>
      </c>
      <c r="F20" s="46">
        <f t="shared" si="0"/>
        <v>100</v>
      </c>
      <c r="G20" s="136">
        <f t="shared" si="1"/>
        <v>100</v>
      </c>
      <c r="H20" s="133"/>
    </row>
    <row r="21" spans="1:8" s="128" customFormat="1" ht="21.75" customHeight="1" x14ac:dyDescent="0.25">
      <c r="A21" s="134"/>
      <c r="B21" s="138" t="s">
        <v>237</v>
      </c>
      <c r="C21" s="46">
        <v>2</v>
      </c>
      <c r="D21" s="46">
        <v>2</v>
      </c>
      <c r="E21" s="46">
        <v>2</v>
      </c>
      <c r="F21" s="46">
        <f t="shared" si="0"/>
        <v>100</v>
      </c>
      <c r="G21" s="136">
        <f t="shared" si="1"/>
        <v>100</v>
      </c>
      <c r="H21" s="133"/>
    </row>
    <row r="22" spans="1:8" s="128" customFormat="1" ht="21.75" customHeight="1" x14ac:dyDescent="0.25">
      <c r="A22" s="134"/>
      <c r="B22" s="138" t="s">
        <v>238</v>
      </c>
      <c r="C22" s="46">
        <v>2</v>
      </c>
      <c r="D22" s="46">
        <v>2</v>
      </c>
      <c r="E22" s="46">
        <v>2</v>
      </c>
      <c r="F22" s="46">
        <f t="shared" si="0"/>
        <v>100</v>
      </c>
      <c r="G22" s="136">
        <f t="shared" si="1"/>
        <v>100</v>
      </c>
      <c r="H22" s="133"/>
    </row>
    <row r="23" spans="1:8" s="128" customFormat="1" ht="23.25" customHeight="1" x14ac:dyDescent="0.25">
      <c r="A23" s="134"/>
      <c r="B23" s="138" t="s">
        <v>239</v>
      </c>
      <c r="C23" s="46">
        <v>2</v>
      </c>
      <c r="D23" s="46">
        <v>2</v>
      </c>
      <c r="E23" s="46">
        <v>2</v>
      </c>
      <c r="F23" s="46">
        <f t="shared" si="0"/>
        <v>100</v>
      </c>
      <c r="G23" s="136">
        <f t="shared" si="1"/>
        <v>100</v>
      </c>
      <c r="H23" s="133"/>
    </row>
    <row r="24" spans="1:8" s="128" customFormat="1" ht="23.25" customHeight="1" x14ac:dyDescent="0.25">
      <c r="A24" s="134"/>
      <c r="B24" s="138" t="s">
        <v>240</v>
      </c>
      <c r="C24" s="46">
        <v>2</v>
      </c>
      <c r="D24" s="46">
        <v>2</v>
      </c>
      <c r="E24" s="46">
        <v>2</v>
      </c>
      <c r="F24" s="46">
        <f t="shared" si="0"/>
        <v>100</v>
      </c>
      <c r="G24" s="136">
        <f t="shared" si="1"/>
        <v>100</v>
      </c>
      <c r="H24" s="133"/>
    </row>
    <row r="25" spans="1:8" s="128" customFormat="1" ht="23.25" customHeight="1" x14ac:dyDescent="0.25">
      <c r="A25" s="134"/>
      <c r="B25" s="138" t="s">
        <v>241</v>
      </c>
      <c r="C25" s="46">
        <v>2</v>
      </c>
      <c r="D25" s="46">
        <v>2</v>
      </c>
      <c r="E25" s="46">
        <v>2</v>
      </c>
      <c r="F25" s="46">
        <f t="shared" si="0"/>
        <v>100</v>
      </c>
      <c r="G25" s="136">
        <f t="shared" si="1"/>
        <v>100</v>
      </c>
      <c r="H25" s="133"/>
    </row>
    <row r="26" spans="1:8" s="128" customFormat="1" ht="23.25" customHeight="1" x14ac:dyDescent="0.25">
      <c r="A26" s="134"/>
      <c r="B26" s="138" t="s">
        <v>242</v>
      </c>
      <c r="C26" s="46">
        <v>2</v>
      </c>
      <c r="D26" s="46">
        <v>2</v>
      </c>
      <c r="E26" s="46">
        <v>2</v>
      </c>
      <c r="F26" s="46">
        <f t="shared" si="0"/>
        <v>100</v>
      </c>
      <c r="G26" s="136">
        <f t="shared" si="1"/>
        <v>100</v>
      </c>
      <c r="H26" s="133"/>
    </row>
    <row r="27" spans="1:8" s="128" customFormat="1" ht="23.25" customHeight="1" x14ac:dyDescent="0.25">
      <c r="A27" s="134"/>
      <c r="B27" s="138" t="s">
        <v>243</v>
      </c>
      <c r="C27" s="46">
        <v>2</v>
      </c>
      <c r="D27" s="46">
        <v>2</v>
      </c>
      <c r="E27" s="46">
        <v>2</v>
      </c>
      <c r="F27" s="46">
        <f t="shared" si="0"/>
        <v>100</v>
      </c>
      <c r="G27" s="136">
        <f t="shared" si="1"/>
        <v>100</v>
      </c>
      <c r="H27" s="133"/>
    </row>
    <row r="28" spans="1:8" s="128" customFormat="1" ht="23.25" customHeight="1" x14ac:dyDescent="0.25">
      <c r="A28" s="134"/>
      <c r="B28" s="138" t="s">
        <v>244</v>
      </c>
      <c r="C28" s="46">
        <v>2</v>
      </c>
      <c r="D28" s="46">
        <v>2</v>
      </c>
      <c r="E28" s="46">
        <v>2</v>
      </c>
      <c r="F28" s="46">
        <f t="shared" si="0"/>
        <v>100</v>
      </c>
      <c r="G28" s="136">
        <f t="shared" si="1"/>
        <v>100</v>
      </c>
      <c r="H28" s="133"/>
    </row>
    <row r="29" spans="1:8" s="128" customFormat="1" ht="23.25" customHeight="1" x14ac:dyDescent="0.25">
      <c r="A29" s="134"/>
      <c r="B29" s="138" t="s">
        <v>245</v>
      </c>
      <c r="C29" s="46">
        <v>2</v>
      </c>
      <c r="D29" s="46">
        <v>2</v>
      </c>
      <c r="E29" s="46">
        <v>2</v>
      </c>
      <c r="F29" s="46">
        <f t="shared" si="0"/>
        <v>100</v>
      </c>
      <c r="G29" s="136">
        <f t="shared" si="1"/>
        <v>100</v>
      </c>
      <c r="H29" s="133"/>
    </row>
    <row r="30" spans="1:8" s="128" customFormat="1" ht="23.25" customHeight="1" x14ac:dyDescent="0.25">
      <c r="A30" s="134"/>
      <c r="B30" s="138" t="s">
        <v>246</v>
      </c>
      <c r="C30" s="46">
        <v>2</v>
      </c>
      <c r="D30" s="46">
        <v>2</v>
      </c>
      <c r="E30" s="46">
        <v>2</v>
      </c>
      <c r="F30" s="46">
        <f t="shared" si="0"/>
        <v>100</v>
      </c>
      <c r="G30" s="136">
        <f t="shared" si="1"/>
        <v>100</v>
      </c>
      <c r="H30" s="133"/>
    </row>
    <row r="31" spans="1:8" s="128" customFormat="1" ht="23.25" customHeight="1" x14ac:dyDescent="0.25">
      <c r="A31" s="134"/>
      <c r="B31" s="138" t="s">
        <v>247</v>
      </c>
      <c r="C31" s="46">
        <v>2</v>
      </c>
      <c r="D31" s="46">
        <v>2</v>
      </c>
      <c r="E31" s="46">
        <v>2</v>
      </c>
      <c r="F31" s="46">
        <f t="shared" si="0"/>
        <v>100</v>
      </c>
      <c r="G31" s="136">
        <f t="shared" si="1"/>
        <v>100</v>
      </c>
      <c r="H31" s="133"/>
    </row>
    <row r="32" spans="1:8" s="128" customFormat="1" ht="23.25" customHeight="1" x14ac:dyDescent="0.25">
      <c r="A32" s="134"/>
      <c r="B32" s="138" t="s">
        <v>248</v>
      </c>
      <c r="C32" s="46">
        <v>2</v>
      </c>
      <c r="D32" s="46">
        <v>2</v>
      </c>
      <c r="E32" s="46">
        <v>2</v>
      </c>
      <c r="F32" s="46">
        <f t="shared" si="0"/>
        <v>100</v>
      </c>
      <c r="G32" s="136">
        <f t="shared" si="1"/>
        <v>100</v>
      </c>
      <c r="H32" s="133"/>
    </row>
    <row r="33" spans="1:14" s="128" customFormat="1" ht="23.25" customHeight="1" x14ac:dyDescent="0.25">
      <c r="A33" s="134"/>
      <c r="B33" s="138" t="s">
        <v>249</v>
      </c>
      <c r="C33" s="46">
        <v>2</v>
      </c>
      <c r="D33" s="46">
        <v>2</v>
      </c>
      <c r="E33" s="46">
        <v>2</v>
      </c>
      <c r="F33" s="46">
        <f t="shared" si="0"/>
        <v>100</v>
      </c>
      <c r="G33" s="136">
        <f t="shared" si="1"/>
        <v>100</v>
      </c>
      <c r="H33" s="133"/>
    </row>
    <row r="34" spans="1:14" s="128" customFormat="1" ht="23.25" customHeight="1" x14ac:dyDescent="0.25">
      <c r="A34" s="134"/>
      <c r="B34" s="138" t="s">
        <v>250</v>
      </c>
      <c r="C34" s="46">
        <v>2</v>
      </c>
      <c r="D34" s="46">
        <v>2</v>
      </c>
      <c r="E34" s="46">
        <v>2</v>
      </c>
      <c r="F34" s="46">
        <f t="shared" si="0"/>
        <v>100</v>
      </c>
      <c r="G34" s="136">
        <f t="shared" si="1"/>
        <v>100</v>
      </c>
      <c r="H34" s="133"/>
    </row>
    <row r="35" spans="1:14" s="128" customFormat="1" ht="22.5" customHeight="1" x14ac:dyDescent="0.25">
      <c r="A35" s="134"/>
      <c r="B35" s="138" t="s">
        <v>251</v>
      </c>
      <c r="C35" s="46">
        <v>2</v>
      </c>
      <c r="D35" s="46">
        <v>2</v>
      </c>
      <c r="E35" s="46">
        <v>2</v>
      </c>
      <c r="F35" s="46">
        <f>D35/C35*100</f>
        <v>100</v>
      </c>
      <c r="G35" s="136">
        <f t="shared" ref="G35:G113" si="2">E35*100/D35</f>
        <v>100</v>
      </c>
      <c r="H35" s="133"/>
    </row>
    <row r="36" spans="1:14" s="128" customFormat="1" ht="22.5" customHeight="1" x14ac:dyDescent="0.25">
      <c r="A36" s="134"/>
      <c r="B36" s="138" t="s">
        <v>252</v>
      </c>
      <c r="C36" s="46">
        <v>2</v>
      </c>
      <c r="D36" s="46">
        <v>2</v>
      </c>
      <c r="E36" s="46">
        <v>2</v>
      </c>
      <c r="F36" s="46">
        <f>D36/C36*100</f>
        <v>100</v>
      </c>
      <c r="G36" s="136">
        <f>E36*100/D36</f>
        <v>100</v>
      </c>
      <c r="H36" s="133"/>
    </row>
    <row r="37" spans="1:14" s="128" customFormat="1" ht="22.5" customHeight="1" x14ac:dyDescent="0.25">
      <c r="A37" s="134"/>
      <c r="B37" s="138" t="s">
        <v>253</v>
      </c>
      <c r="C37" s="46">
        <v>2</v>
      </c>
      <c r="D37" s="46">
        <v>2</v>
      </c>
      <c r="E37" s="46">
        <v>2</v>
      </c>
      <c r="F37" s="46">
        <f t="shared" ref="F37:F110" si="3">D37/C37*100</f>
        <v>100</v>
      </c>
      <c r="G37" s="136">
        <f t="shared" si="2"/>
        <v>100</v>
      </c>
      <c r="H37" s="133"/>
      <c r="N37" s="139"/>
    </row>
    <row r="38" spans="1:14" s="128" customFormat="1" ht="22.5" customHeight="1" x14ac:dyDescent="0.25">
      <c r="A38" s="134"/>
      <c r="B38" s="138" t="s">
        <v>254</v>
      </c>
      <c r="C38" s="46">
        <v>2</v>
      </c>
      <c r="D38" s="46">
        <v>2</v>
      </c>
      <c r="E38" s="46">
        <v>2</v>
      </c>
      <c r="F38" s="46">
        <f t="shared" si="3"/>
        <v>100</v>
      </c>
      <c r="G38" s="136">
        <f t="shared" si="2"/>
        <v>100</v>
      </c>
      <c r="H38" s="133"/>
      <c r="N38" s="140"/>
    </row>
    <row r="39" spans="1:14" s="128" customFormat="1" ht="22.5" customHeight="1" x14ac:dyDescent="0.25">
      <c r="A39" s="134"/>
      <c r="B39" s="138" t="s">
        <v>255</v>
      </c>
      <c r="C39" s="46">
        <v>1</v>
      </c>
      <c r="D39" s="46">
        <v>1</v>
      </c>
      <c r="E39" s="46">
        <v>1</v>
      </c>
      <c r="F39" s="46">
        <f t="shared" si="3"/>
        <v>100</v>
      </c>
      <c r="G39" s="136">
        <f t="shared" si="2"/>
        <v>100</v>
      </c>
      <c r="H39" s="133"/>
      <c r="N39" s="139"/>
    </row>
    <row r="40" spans="1:14" s="141" customFormat="1" ht="26.25" customHeight="1" x14ac:dyDescent="0.35">
      <c r="A40" s="134"/>
      <c r="B40" s="138" t="s">
        <v>256</v>
      </c>
      <c r="C40" s="46">
        <v>1</v>
      </c>
      <c r="D40" s="46">
        <v>1</v>
      </c>
      <c r="E40" s="46">
        <v>1</v>
      </c>
      <c r="F40" s="46">
        <f t="shared" si="3"/>
        <v>100</v>
      </c>
      <c r="G40" s="136">
        <f t="shared" si="2"/>
        <v>100</v>
      </c>
      <c r="H40" s="133"/>
      <c r="N40" s="142"/>
    </row>
    <row r="41" spans="1:14" ht="28.5" customHeight="1" x14ac:dyDescent="0.25">
      <c r="A41" s="134"/>
      <c r="B41" s="143" t="s">
        <v>257</v>
      </c>
      <c r="C41" s="46">
        <f>-P38</f>
        <v>0</v>
      </c>
      <c r="D41" s="46">
        <v>2</v>
      </c>
      <c r="E41" s="46">
        <v>2</v>
      </c>
      <c r="F41" s="46">
        <v>0</v>
      </c>
      <c r="G41" s="136">
        <f t="shared" si="2"/>
        <v>100</v>
      </c>
      <c r="H41" s="133"/>
      <c r="N41" s="144"/>
    </row>
    <row r="42" spans="1:14" ht="42.75" customHeight="1" x14ac:dyDescent="0.25">
      <c r="A42" s="134">
        <v>2</v>
      </c>
      <c r="B42" s="135" t="s">
        <v>146</v>
      </c>
      <c r="C42" s="46">
        <v>431919</v>
      </c>
      <c r="D42" s="48">
        <f>D43+D44+D45+D46+D47+D48+D49+D50+D51+D52+D53+D54+D55+D56+D57+D58+D59+D60+D61+D62+D63+D64+D65+D66+D67+D68+D69+D70+D71+D72+D73+D74+D75+D76+D77</f>
        <v>447429.8</v>
      </c>
      <c r="E42" s="46">
        <v>447429.8</v>
      </c>
      <c r="F42" s="48">
        <f t="shared" si="3"/>
        <v>103.59113630101939</v>
      </c>
      <c r="G42" s="136">
        <f t="shared" si="2"/>
        <v>100</v>
      </c>
      <c r="H42" s="133"/>
      <c r="N42" s="145"/>
    </row>
    <row r="43" spans="1:14" ht="23.25" customHeight="1" x14ac:dyDescent="0.25">
      <c r="A43" s="134"/>
      <c r="B43" s="137" t="s">
        <v>223</v>
      </c>
      <c r="C43" s="46">
        <v>307294.5</v>
      </c>
      <c r="D43" s="46">
        <v>319241.3</v>
      </c>
      <c r="E43" s="46">
        <v>319241.3</v>
      </c>
      <c r="F43" s="48">
        <f t="shared" ref="F43:F74" si="4">D43/C43*100</f>
        <v>103.88773635714274</v>
      </c>
      <c r="G43" s="136">
        <f t="shared" ref="G43:G74" si="5">E43*100/D43</f>
        <v>100</v>
      </c>
      <c r="H43" s="133"/>
    </row>
    <row r="44" spans="1:14" ht="23.25" customHeight="1" x14ac:dyDescent="0.25">
      <c r="A44" s="134"/>
      <c r="B44" s="138" t="s">
        <v>224</v>
      </c>
      <c r="C44" s="48">
        <v>5115</v>
      </c>
      <c r="D44" s="48">
        <v>5115</v>
      </c>
      <c r="E44" s="48">
        <v>5115</v>
      </c>
      <c r="F44" s="46">
        <f t="shared" si="4"/>
        <v>100</v>
      </c>
      <c r="G44" s="136">
        <f t="shared" si="5"/>
        <v>100</v>
      </c>
      <c r="H44" s="133"/>
    </row>
    <row r="45" spans="1:14" ht="23.25" customHeight="1" x14ac:dyDescent="0.25">
      <c r="A45" s="134"/>
      <c r="B45" s="138" t="s">
        <v>225</v>
      </c>
      <c r="C45" s="48">
        <v>4719</v>
      </c>
      <c r="D45" s="48">
        <v>4719</v>
      </c>
      <c r="E45" s="48">
        <v>4719</v>
      </c>
      <c r="F45" s="46">
        <f t="shared" si="4"/>
        <v>100</v>
      </c>
      <c r="G45" s="136">
        <f t="shared" si="5"/>
        <v>100</v>
      </c>
      <c r="H45" s="133"/>
    </row>
    <row r="46" spans="1:14" ht="23.25" customHeight="1" x14ac:dyDescent="0.25">
      <c r="A46" s="134"/>
      <c r="B46" s="138" t="s">
        <v>226</v>
      </c>
      <c r="C46" s="48">
        <v>6814.5</v>
      </c>
      <c r="D46" s="48">
        <v>6814.5</v>
      </c>
      <c r="E46" s="48">
        <v>6814.5</v>
      </c>
      <c r="F46" s="46">
        <f t="shared" si="4"/>
        <v>100</v>
      </c>
      <c r="G46" s="136">
        <f t="shared" si="5"/>
        <v>100</v>
      </c>
      <c r="H46" s="133"/>
    </row>
    <row r="47" spans="1:14" ht="23.25" customHeight="1" x14ac:dyDescent="0.25">
      <c r="A47" s="134"/>
      <c r="B47" s="138" t="s">
        <v>227</v>
      </c>
      <c r="C47" s="48">
        <v>4059</v>
      </c>
      <c r="D47" s="48">
        <v>4059</v>
      </c>
      <c r="E47" s="48">
        <v>4059</v>
      </c>
      <c r="F47" s="46">
        <f t="shared" si="4"/>
        <v>100</v>
      </c>
      <c r="G47" s="136">
        <f t="shared" si="5"/>
        <v>100</v>
      </c>
      <c r="H47" s="133"/>
    </row>
    <row r="48" spans="1:14" ht="23.25" customHeight="1" x14ac:dyDescent="0.25">
      <c r="A48" s="134"/>
      <c r="B48" s="138" t="s">
        <v>228</v>
      </c>
      <c r="C48" s="48">
        <v>4059</v>
      </c>
      <c r="D48" s="48">
        <v>4059</v>
      </c>
      <c r="E48" s="48">
        <v>4059</v>
      </c>
      <c r="F48" s="46">
        <f t="shared" si="4"/>
        <v>100</v>
      </c>
      <c r="G48" s="136">
        <f t="shared" si="5"/>
        <v>100</v>
      </c>
      <c r="H48" s="133"/>
    </row>
    <row r="49" spans="1:8" ht="23.25" customHeight="1" x14ac:dyDescent="0.25">
      <c r="A49" s="134"/>
      <c r="B49" s="138" t="s">
        <v>229</v>
      </c>
      <c r="C49" s="48">
        <v>4059</v>
      </c>
      <c r="D49" s="48">
        <v>4059</v>
      </c>
      <c r="E49" s="48">
        <v>4059</v>
      </c>
      <c r="F49" s="46">
        <f t="shared" si="4"/>
        <v>100</v>
      </c>
      <c r="G49" s="136">
        <f t="shared" si="5"/>
        <v>100</v>
      </c>
      <c r="H49" s="133"/>
    </row>
    <row r="50" spans="1:8" ht="23.25" customHeight="1" x14ac:dyDescent="0.25">
      <c r="A50" s="134"/>
      <c r="B50" s="138" t="s">
        <v>230</v>
      </c>
      <c r="C50" s="48">
        <v>4059</v>
      </c>
      <c r="D50" s="48">
        <v>4059</v>
      </c>
      <c r="E50" s="48">
        <v>4059</v>
      </c>
      <c r="F50" s="46">
        <f t="shared" si="4"/>
        <v>100</v>
      </c>
      <c r="G50" s="136">
        <f t="shared" si="5"/>
        <v>100</v>
      </c>
      <c r="H50" s="133"/>
    </row>
    <row r="51" spans="1:8" ht="23.25" customHeight="1" x14ac:dyDescent="0.25">
      <c r="A51" s="134"/>
      <c r="B51" s="138" t="s">
        <v>231</v>
      </c>
      <c r="C51" s="48">
        <v>4059</v>
      </c>
      <c r="D51" s="48">
        <v>4059</v>
      </c>
      <c r="E51" s="48">
        <v>4059</v>
      </c>
      <c r="F51" s="46">
        <f t="shared" si="4"/>
        <v>100</v>
      </c>
      <c r="G51" s="136">
        <f t="shared" si="5"/>
        <v>100</v>
      </c>
      <c r="H51" s="133"/>
    </row>
    <row r="52" spans="1:8" ht="23.25" customHeight="1" x14ac:dyDescent="0.25">
      <c r="A52" s="134"/>
      <c r="B52" s="138" t="s">
        <v>232</v>
      </c>
      <c r="C52" s="48">
        <v>4059</v>
      </c>
      <c r="D52" s="48">
        <v>4059</v>
      </c>
      <c r="E52" s="48">
        <v>4059</v>
      </c>
      <c r="F52" s="46">
        <f t="shared" si="4"/>
        <v>100</v>
      </c>
      <c r="G52" s="136">
        <f t="shared" si="5"/>
        <v>100</v>
      </c>
      <c r="H52" s="133"/>
    </row>
    <row r="53" spans="1:8" ht="23.25" customHeight="1" x14ac:dyDescent="0.25">
      <c r="A53" s="134"/>
      <c r="B53" s="138" t="s">
        <v>233</v>
      </c>
      <c r="C53" s="48">
        <v>3729</v>
      </c>
      <c r="D53" s="48">
        <v>3729</v>
      </c>
      <c r="E53" s="48">
        <v>3729</v>
      </c>
      <c r="F53" s="46">
        <f t="shared" si="4"/>
        <v>100</v>
      </c>
      <c r="G53" s="136">
        <f t="shared" si="5"/>
        <v>100</v>
      </c>
      <c r="H53" s="133"/>
    </row>
    <row r="54" spans="1:8" ht="23.25" customHeight="1" x14ac:dyDescent="0.25">
      <c r="A54" s="134"/>
      <c r="B54" s="138" t="s">
        <v>234</v>
      </c>
      <c r="C54" s="48">
        <v>3729</v>
      </c>
      <c r="D54" s="48">
        <v>3729</v>
      </c>
      <c r="E54" s="48">
        <v>3729</v>
      </c>
      <c r="F54" s="46">
        <f t="shared" si="4"/>
        <v>100</v>
      </c>
      <c r="G54" s="136">
        <f t="shared" si="5"/>
        <v>100</v>
      </c>
      <c r="H54" s="133"/>
    </row>
    <row r="55" spans="1:8" ht="23.25" customHeight="1" x14ac:dyDescent="0.25">
      <c r="A55" s="134"/>
      <c r="B55" s="138" t="s">
        <v>235</v>
      </c>
      <c r="C55" s="48">
        <v>3729</v>
      </c>
      <c r="D55" s="48">
        <v>3729</v>
      </c>
      <c r="E55" s="48">
        <v>3729</v>
      </c>
      <c r="F55" s="46">
        <f t="shared" si="4"/>
        <v>100</v>
      </c>
      <c r="G55" s="136">
        <f t="shared" si="5"/>
        <v>100</v>
      </c>
      <c r="H55" s="133"/>
    </row>
    <row r="56" spans="1:8" ht="23.25" customHeight="1" x14ac:dyDescent="0.25">
      <c r="A56" s="134"/>
      <c r="B56" s="138" t="s">
        <v>236</v>
      </c>
      <c r="C56" s="48">
        <v>3729</v>
      </c>
      <c r="D56" s="48">
        <v>3729</v>
      </c>
      <c r="E56" s="48">
        <v>3729</v>
      </c>
      <c r="F56" s="46">
        <f t="shared" si="4"/>
        <v>100</v>
      </c>
      <c r="G56" s="136">
        <f t="shared" si="5"/>
        <v>100</v>
      </c>
      <c r="H56" s="133"/>
    </row>
    <row r="57" spans="1:8" ht="23.25" customHeight="1" x14ac:dyDescent="0.25">
      <c r="A57" s="134"/>
      <c r="B57" s="138" t="s">
        <v>237</v>
      </c>
      <c r="C57" s="48">
        <v>3729</v>
      </c>
      <c r="D57" s="48">
        <v>3729</v>
      </c>
      <c r="E57" s="48">
        <v>3729</v>
      </c>
      <c r="F57" s="46">
        <f t="shared" si="4"/>
        <v>100</v>
      </c>
      <c r="G57" s="136">
        <f t="shared" si="5"/>
        <v>100</v>
      </c>
      <c r="H57" s="133"/>
    </row>
    <row r="58" spans="1:8" ht="23.25" customHeight="1" x14ac:dyDescent="0.25">
      <c r="A58" s="134"/>
      <c r="B58" s="138" t="s">
        <v>238</v>
      </c>
      <c r="C58" s="48">
        <v>3729</v>
      </c>
      <c r="D58" s="48">
        <v>3729</v>
      </c>
      <c r="E58" s="48">
        <v>3729</v>
      </c>
      <c r="F58" s="46">
        <f t="shared" si="4"/>
        <v>100</v>
      </c>
      <c r="G58" s="136">
        <f t="shared" si="5"/>
        <v>100</v>
      </c>
      <c r="H58" s="133"/>
    </row>
    <row r="59" spans="1:8" ht="23.25" customHeight="1" x14ac:dyDescent="0.25">
      <c r="A59" s="134"/>
      <c r="B59" s="138" t="s">
        <v>239</v>
      </c>
      <c r="C59" s="48">
        <v>3729</v>
      </c>
      <c r="D59" s="48">
        <v>3729</v>
      </c>
      <c r="E59" s="48">
        <v>3729</v>
      </c>
      <c r="F59" s="46">
        <f t="shared" si="4"/>
        <v>100</v>
      </c>
      <c r="G59" s="136">
        <f t="shared" si="5"/>
        <v>100</v>
      </c>
      <c r="H59" s="133"/>
    </row>
    <row r="60" spans="1:8" ht="23.25" customHeight="1" x14ac:dyDescent="0.25">
      <c r="A60" s="134"/>
      <c r="B60" s="138" t="s">
        <v>240</v>
      </c>
      <c r="C60" s="48">
        <v>3729</v>
      </c>
      <c r="D60" s="48">
        <v>3729</v>
      </c>
      <c r="E60" s="48">
        <v>3729</v>
      </c>
      <c r="F60" s="46">
        <f t="shared" si="4"/>
        <v>100</v>
      </c>
      <c r="G60" s="136">
        <f t="shared" si="5"/>
        <v>100</v>
      </c>
      <c r="H60" s="133"/>
    </row>
    <row r="61" spans="1:8" ht="23.25" customHeight="1" x14ac:dyDescent="0.25">
      <c r="A61" s="134"/>
      <c r="B61" s="138" t="s">
        <v>241</v>
      </c>
      <c r="C61" s="48">
        <v>3729</v>
      </c>
      <c r="D61" s="48">
        <v>3729</v>
      </c>
      <c r="E61" s="48">
        <v>3729</v>
      </c>
      <c r="F61" s="46">
        <f t="shared" si="4"/>
        <v>100</v>
      </c>
      <c r="G61" s="136">
        <f t="shared" si="5"/>
        <v>100</v>
      </c>
      <c r="H61" s="133"/>
    </row>
    <row r="62" spans="1:8" ht="23.25" customHeight="1" x14ac:dyDescent="0.25">
      <c r="A62" s="134"/>
      <c r="B62" s="138" t="s">
        <v>242</v>
      </c>
      <c r="C62" s="48">
        <v>3564</v>
      </c>
      <c r="D62" s="48">
        <v>3564</v>
      </c>
      <c r="E62" s="48">
        <v>3564</v>
      </c>
      <c r="F62" s="46">
        <f t="shared" si="4"/>
        <v>100</v>
      </c>
      <c r="G62" s="136">
        <f t="shared" si="5"/>
        <v>100</v>
      </c>
      <c r="H62" s="133"/>
    </row>
    <row r="63" spans="1:8" ht="23.25" customHeight="1" x14ac:dyDescent="0.25">
      <c r="A63" s="134"/>
      <c r="B63" s="138" t="s">
        <v>243</v>
      </c>
      <c r="C63" s="48">
        <v>3564</v>
      </c>
      <c r="D63" s="48">
        <v>3564</v>
      </c>
      <c r="E63" s="48">
        <v>3564</v>
      </c>
      <c r="F63" s="46">
        <f t="shared" si="4"/>
        <v>100</v>
      </c>
      <c r="G63" s="136">
        <f t="shared" si="5"/>
        <v>100</v>
      </c>
      <c r="H63" s="133"/>
    </row>
    <row r="64" spans="1:8" ht="23.25" customHeight="1" x14ac:dyDescent="0.25">
      <c r="A64" s="134"/>
      <c r="B64" s="138" t="s">
        <v>244</v>
      </c>
      <c r="C64" s="48">
        <v>3564</v>
      </c>
      <c r="D64" s="48">
        <v>3564</v>
      </c>
      <c r="E64" s="48">
        <v>3564</v>
      </c>
      <c r="F64" s="46">
        <f t="shared" si="4"/>
        <v>100</v>
      </c>
      <c r="G64" s="136">
        <f t="shared" si="5"/>
        <v>100</v>
      </c>
      <c r="H64" s="133"/>
    </row>
    <row r="65" spans="1:8" ht="23.25" customHeight="1" x14ac:dyDescent="0.25">
      <c r="A65" s="134"/>
      <c r="B65" s="138" t="s">
        <v>245</v>
      </c>
      <c r="C65" s="48">
        <v>3564</v>
      </c>
      <c r="D65" s="48">
        <v>3564</v>
      </c>
      <c r="E65" s="48">
        <v>3564</v>
      </c>
      <c r="F65" s="46">
        <f t="shared" si="4"/>
        <v>100</v>
      </c>
      <c r="G65" s="136">
        <f t="shared" si="5"/>
        <v>100</v>
      </c>
      <c r="H65" s="133"/>
    </row>
    <row r="66" spans="1:8" ht="23.25" customHeight="1" x14ac:dyDescent="0.25">
      <c r="A66" s="134"/>
      <c r="B66" s="138" t="s">
        <v>246</v>
      </c>
      <c r="C66" s="48">
        <v>3564</v>
      </c>
      <c r="D66" s="48">
        <v>3564</v>
      </c>
      <c r="E66" s="48">
        <v>3564</v>
      </c>
      <c r="F66" s="46">
        <f t="shared" si="4"/>
        <v>100</v>
      </c>
      <c r="G66" s="136">
        <f t="shared" si="5"/>
        <v>100</v>
      </c>
      <c r="H66" s="133"/>
    </row>
    <row r="67" spans="1:8" ht="23.25" customHeight="1" x14ac:dyDescent="0.25">
      <c r="A67" s="134"/>
      <c r="B67" s="138" t="s">
        <v>247</v>
      </c>
      <c r="C67" s="48">
        <v>3564</v>
      </c>
      <c r="D67" s="48">
        <v>3564</v>
      </c>
      <c r="E67" s="48">
        <v>3564</v>
      </c>
      <c r="F67" s="46">
        <f t="shared" si="4"/>
        <v>100</v>
      </c>
      <c r="G67" s="136">
        <f t="shared" si="5"/>
        <v>100</v>
      </c>
      <c r="H67" s="133"/>
    </row>
    <row r="68" spans="1:8" ht="23.25" customHeight="1" x14ac:dyDescent="0.25">
      <c r="A68" s="134"/>
      <c r="B68" s="138" t="s">
        <v>248</v>
      </c>
      <c r="C68" s="48">
        <v>3564</v>
      </c>
      <c r="D68" s="48">
        <v>3564</v>
      </c>
      <c r="E68" s="48">
        <v>3564</v>
      </c>
      <c r="F68" s="46">
        <f t="shared" si="4"/>
        <v>100</v>
      </c>
      <c r="G68" s="136">
        <f t="shared" si="5"/>
        <v>100</v>
      </c>
      <c r="H68" s="133"/>
    </row>
    <row r="69" spans="1:8" ht="23.25" customHeight="1" x14ac:dyDescent="0.25">
      <c r="A69" s="134"/>
      <c r="B69" s="138" t="s">
        <v>249</v>
      </c>
      <c r="C69" s="48">
        <v>3564</v>
      </c>
      <c r="D69" s="48">
        <v>3564</v>
      </c>
      <c r="E69" s="48">
        <v>3564</v>
      </c>
      <c r="F69" s="46">
        <f t="shared" si="4"/>
        <v>100</v>
      </c>
      <c r="G69" s="136">
        <f t="shared" si="5"/>
        <v>100</v>
      </c>
      <c r="H69" s="133"/>
    </row>
    <row r="70" spans="1:8" ht="23.25" customHeight="1" x14ac:dyDescent="0.25">
      <c r="A70" s="134"/>
      <c r="B70" s="138" t="s">
        <v>250</v>
      </c>
      <c r="C70" s="48">
        <v>3564</v>
      </c>
      <c r="D70" s="48">
        <v>3564</v>
      </c>
      <c r="E70" s="48">
        <v>3564</v>
      </c>
      <c r="F70" s="46">
        <f t="shared" si="4"/>
        <v>100</v>
      </c>
      <c r="G70" s="136">
        <f t="shared" si="5"/>
        <v>100</v>
      </c>
      <c r="H70" s="133"/>
    </row>
    <row r="71" spans="1:8" ht="23.25" customHeight="1" x14ac:dyDescent="0.25">
      <c r="A71" s="134"/>
      <c r="B71" s="138" t="s">
        <v>251</v>
      </c>
      <c r="C71" s="48">
        <v>3564</v>
      </c>
      <c r="D71" s="48">
        <v>3564</v>
      </c>
      <c r="E71" s="48">
        <v>3564</v>
      </c>
      <c r="F71" s="46">
        <f t="shared" si="4"/>
        <v>100</v>
      </c>
      <c r="G71" s="136">
        <f t="shared" si="5"/>
        <v>100</v>
      </c>
      <c r="H71" s="133"/>
    </row>
    <row r="72" spans="1:8" ht="23.25" customHeight="1" x14ac:dyDescent="0.25">
      <c r="A72" s="134"/>
      <c r="B72" s="138" t="s">
        <v>252</v>
      </c>
      <c r="C72" s="48">
        <v>3564</v>
      </c>
      <c r="D72" s="48">
        <v>3564</v>
      </c>
      <c r="E72" s="48">
        <v>3564</v>
      </c>
      <c r="F72" s="46">
        <f t="shared" si="4"/>
        <v>100</v>
      </c>
      <c r="G72" s="136">
        <f t="shared" si="5"/>
        <v>100</v>
      </c>
      <c r="H72" s="133"/>
    </row>
    <row r="73" spans="1:8" ht="23.25" customHeight="1" x14ac:dyDescent="0.25">
      <c r="A73" s="134"/>
      <c r="B73" s="138" t="s">
        <v>253</v>
      </c>
      <c r="C73" s="48">
        <v>3564</v>
      </c>
      <c r="D73" s="48">
        <v>3564</v>
      </c>
      <c r="E73" s="48">
        <v>3564</v>
      </c>
      <c r="F73" s="46">
        <f t="shared" si="4"/>
        <v>100</v>
      </c>
      <c r="G73" s="136">
        <f t="shared" si="5"/>
        <v>100</v>
      </c>
      <c r="H73" s="133"/>
    </row>
    <row r="74" spans="1:8" ht="23.25" customHeight="1" x14ac:dyDescent="0.25">
      <c r="A74" s="134"/>
      <c r="B74" s="138" t="s">
        <v>254</v>
      </c>
      <c r="C74" s="48">
        <v>3564</v>
      </c>
      <c r="D74" s="48">
        <v>3564</v>
      </c>
      <c r="E74" s="48">
        <v>3564</v>
      </c>
      <c r="F74" s="46">
        <f t="shared" si="4"/>
        <v>100</v>
      </c>
      <c r="G74" s="136">
        <f t="shared" si="5"/>
        <v>100</v>
      </c>
      <c r="H74" s="133"/>
    </row>
    <row r="75" spans="1:8" ht="27" customHeight="1" x14ac:dyDescent="0.25">
      <c r="A75" s="134"/>
      <c r="B75" s="138" t="s">
        <v>255</v>
      </c>
      <c r="C75" s="48">
        <v>1864.5</v>
      </c>
      <c r="D75" s="48">
        <v>1864.5</v>
      </c>
      <c r="E75" s="48">
        <v>1864.5</v>
      </c>
      <c r="F75" s="46">
        <f t="shared" si="3"/>
        <v>100</v>
      </c>
      <c r="G75" s="136">
        <f t="shared" si="2"/>
        <v>100</v>
      </c>
      <c r="H75" s="133"/>
    </row>
    <row r="76" spans="1:8" ht="28.5" customHeight="1" x14ac:dyDescent="0.25">
      <c r="A76" s="134"/>
      <c r="B76" s="138" t="s">
        <v>256</v>
      </c>
      <c r="C76" s="48">
        <v>1864.5</v>
      </c>
      <c r="D76" s="48">
        <v>1864.5</v>
      </c>
      <c r="E76" s="48">
        <v>1864.5</v>
      </c>
      <c r="F76" s="46">
        <f t="shared" si="3"/>
        <v>100</v>
      </c>
      <c r="G76" s="136">
        <f t="shared" si="2"/>
        <v>100</v>
      </c>
      <c r="H76" s="133"/>
    </row>
    <row r="77" spans="1:8" ht="24.75" customHeight="1" x14ac:dyDescent="0.25">
      <c r="A77" s="134"/>
      <c r="B77" s="143" t="s">
        <v>257</v>
      </c>
      <c r="C77" s="48">
        <v>0</v>
      </c>
      <c r="D77" s="48">
        <v>3564</v>
      </c>
      <c r="E77" s="48">
        <v>3564</v>
      </c>
      <c r="F77" s="46">
        <v>0</v>
      </c>
      <c r="G77" s="136">
        <f t="shared" si="2"/>
        <v>100</v>
      </c>
      <c r="H77" s="133"/>
    </row>
    <row r="78" spans="1:8" ht="57" customHeight="1" x14ac:dyDescent="0.25">
      <c r="A78" s="134">
        <v>3</v>
      </c>
      <c r="B78" s="135" t="s">
        <v>147</v>
      </c>
      <c r="C78" s="46">
        <v>141</v>
      </c>
      <c r="D78" s="46">
        <v>148</v>
      </c>
      <c r="E78" s="46">
        <v>148</v>
      </c>
      <c r="F78" s="48">
        <f t="shared" si="3"/>
        <v>104.9645390070922</v>
      </c>
      <c r="G78" s="136">
        <f t="shared" si="2"/>
        <v>100</v>
      </c>
      <c r="H78" s="133"/>
    </row>
    <row r="79" spans="1:8" ht="26.25" customHeight="1" x14ac:dyDescent="0.25">
      <c r="A79" s="134"/>
      <c r="B79" s="137" t="s">
        <v>223</v>
      </c>
      <c r="C79" s="46">
        <v>83</v>
      </c>
      <c r="D79" s="46">
        <v>90</v>
      </c>
      <c r="E79" s="46">
        <v>90</v>
      </c>
      <c r="F79" s="48">
        <f t="shared" ref="F79:F106" si="6">D79/C79*100</f>
        <v>108.43373493975903</v>
      </c>
      <c r="G79" s="136">
        <f t="shared" ref="G79:G106" si="7">E79*100/D79</f>
        <v>100</v>
      </c>
      <c r="H79" s="133"/>
    </row>
    <row r="80" spans="1:8" ht="26.25" customHeight="1" x14ac:dyDescent="0.25">
      <c r="A80" s="134"/>
      <c r="B80" s="138" t="s">
        <v>224</v>
      </c>
      <c r="C80" s="46">
        <v>2</v>
      </c>
      <c r="D80" s="46">
        <v>2</v>
      </c>
      <c r="E80" s="46">
        <v>2</v>
      </c>
      <c r="F80" s="46">
        <f t="shared" si="6"/>
        <v>100</v>
      </c>
      <c r="G80" s="136">
        <f t="shared" si="7"/>
        <v>100</v>
      </c>
      <c r="H80" s="133"/>
    </row>
    <row r="81" spans="1:8" ht="26.25" customHeight="1" x14ac:dyDescent="0.25">
      <c r="A81" s="134"/>
      <c r="B81" s="138" t="s">
        <v>225</v>
      </c>
      <c r="C81" s="46">
        <v>2</v>
      </c>
      <c r="D81" s="46">
        <v>2</v>
      </c>
      <c r="E81" s="46">
        <v>2</v>
      </c>
      <c r="F81" s="46">
        <f t="shared" si="6"/>
        <v>100</v>
      </c>
      <c r="G81" s="136">
        <f t="shared" si="7"/>
        <v>100</v>
      </c>
      <c r="H81" s="133"/>
    </row>
    <row r="82" spans="1:8" ht="26.25" customHeight="1" x14ac:dyDescent="0.25">
      <c r="A82" s="134"/>
      <c r="B82" s="138" t="s">
        <v>226</v>
      </c>
      <c r="C82" s="46">
        <v>3</v>
      </c>
      <c r="D82" s="46">
        <v>2</v>
      </c>
      <c r="E82" s="46">
        <v>2</v>
      </c>
      <c r="F82" s="48">
        <f t="shared" si="6"/>
        <v>66.666666666666657</v>
      </c>
      <c r="G82" s="136">
        <f t="shared" si="7"/>
        <v>100</v>
      </c>
      <c r="H82" s="133"/>
    </row>
    <row r="83" spans="1:8" ht="26.25" customHeight="1" x14ac:dyDescent="0.25">
      <c r="A83" s="134"/>
      <c r="B83" s="138" t="s">
        <v>227</v>
      </c>
      <c r="C83" s="46">
        <v>2</v>
      </c>
      <c r="D83" s="46">
        <v>2</v>
      </c>
      <c r="E83" s="46">
        <v>2</v>
      </c>
      <c r="F83" s="46">
        <f t="shared" si="6"/>
        <v>100</v>
      </c>
      <c r="G83" s="136">
        <f t="shared" si="7"/>
        <v>100</v>
      </c>
      <c r="H83" s="133"/>
    </row>
    <row r="84" spans="1:8" ht="26.25" customHeight="1" x14ac:dyDescent="0.25">
      <c r="A84" s="134"/>
      <c r="B84" s="138" t="s">
        <v>228</v>
      </c>
      <c r="C84" s="46">
        <v>2</v>
      </c>
      <c r="D84" s="46">
        <v>2</v>
      </c>
      <c r="E84" s="46">
        <v>2</v>
      </c>
      <c r="F84" s="46">
        <f t="shared" si="6"/>
        <v>100</v>
      </c>
      <c r="G84" s="136">
        <f t="shared" si="7"/>
        <v>100</v>
      </c>
      <c r="H84" s="133"/>
    </row>
    <row r="85" spans="1:8" ht="26.25" customHeight="1" x14ac:dyDescent="0.25">
      <c r="A85" s="134"/>
      <c r="B85" s="138" t="s">
        <v>229</v>
      </c>
      <c r="C85" s="46">
        <v>2</v>
      </c>
      <c r="D85" s="46">
        <v>2</v>
      </c>
      <c r="E85" s="46">
        <v>2</v>
      </c>
      <c r="F85" s="46">
        <f t="shared" si="6"/>
        <v>100</v>
      </c>
      <c r="G85" s="136">
        <f t="shared" si="7"/>
        <v>100</v>
      </c>
      <c r="H85" s="133"/>
    </row>
    <row r="86" spans="1:8" ht="25.5" customHeight="1" x14ac:dyDescent="0.25">
      <c r="A86" s="134"/>
      <c r="B86" s="138" t="s">
        <v>230</v>
      </c>
      <c r="C86" s="46">
        <v>2</v>
      </c>
      <c r="D86" s="46">
        <v>2</v>
      </c>
      <c r="E86" s="46">
        <v>2</v>
      </c>
      <c r="F86" s="46">
        <f t="shared" si="6"/>
        <v>100</v>
      </c>
      <c r="G86" s="136">
        <f t="shared" si="7"/>
        <v>100</v>
      </c>
      <c r="H86" s="133"/>
    </row>
    <row r="87" spans="1:8" ht="25.5" customHeight="1" x14ac:dyDescent="0.25">
      <c r="A87" s="134"/>
      <c r="B87" s="138" t="s">
        <v>231</v>
      </c>
      <c r="C87" s="46">
        <v>2</v>
      </c>
      <c r="D87" s="46">
        <v>2</v>
      </c>
      <c r="E87" s="46">
        <v>2</v>
      </c>
      <c r="F87" s="46">
        <f t="shared" si="6"/>
        <v>100</v>
      </c>
      <c r="G87" s="136">
        <f t="shared" si="7"/>
        <v>100</v>
      </c>
      <c r="H87" s="133"/>
    </row>
    <row r="88" spans="1:8" ht="25.5" customHeight="1" x14ac:dyDescent="0.25">
      <c r="A88" s="134"/>
      <c r="B88" s="138" t="s">
        <v>232</v>
      </c>
      <c r="C88" s="46">
        <v>2</v>
      </c>
      <c r="D88" s="46">
        <v>2</v>
      </c>
      <c r="E88" s="46">
        <v>2</v>
      </c>
      <c r="F88" s="46">
        <f t="shared" si="6"/>
        <v>100</v>
      </c>
      <c r="G88" s="136">
        <f t="shared" si="7"/>
        <v>100</v>
      </c>
      <c r="H88" s="133"/>
    </row>
    <row r="89" spans="1:8" ht="25.5" customHeight="1" x14ac:dyDescent="0.25">
      <c r="A89" s="134"/>
      <c r="B89" s="138" t="s">
        <v>233</v>
      </c>
      <c r="C89" s="46">
        <v>2</v>
      </c>
      <c r="D89" s="46">
        <v>2</v>
      </c>
      <c r="E89" s="46">
        <v>2</v>
      </c>
      <c r="F89" s="46">
        <f t="shared" si="6"/>
        <v>100</v>
      </c>
      <c r="G89" s="136">
        <f t="shared" si="7"/>
        <v>100</v>
      </c>
      <c r="H89" s="133"/>
    </row>
    <row r="90" spans="1:8" ht="25.5" customHeight="1" x14ac:dyDescent="0.25">
      <c r="A90" s="134"/>
      <c r="B90" s="138" t="s">
        <v>234</v>
      </c>
      <c r="C90" s="46">
        <v>2</v>
      </c>
      <c r="D90" s="46">
        <v>2</v>
      </c>
      <c r="E90" s="46">
        <v>2</v>
      </c>
      <c r="F90" s="46">
        <f t="shared" si="6"/>
        <v>100</v>
      </c>
      <c r="G90" s="136">
        <f t="shared" si="7"/>
        <v>100</v>
      </c>
      <c r="H90" s="133"/>
    </row>
    <row r="91" spans="1:8" ht="25.5" customHeight="1" x14ac:dyDescent="0.25">
      <c r="A91" s="134"/>
      <c r="B91" s="138" t="s">
        <v>235</v>
      </c>
      <c r="C91" s="46">
        <v>2</v>
      </c>
      <c r="D91" s="46">
        <v>2</v>
      </c>
      <c r="E91" s="46">
        <v>2</v>
      </c>
      <c r="F91" s="46">
        <f t="shared" si="6"/>
        <v>100</v>
      </c>
      <c r="G91" s="136">
        <f t="shared" si="7"/>
        <v>100</v>
      </c>
      <c r="H91" s="133"/>
    </row>
    <row r="92" spans="1:8" ht="25.5" customHeight="1" x14ac:dyDescent="0.25">
      <c r="A92" s="134"/>
      <c r="B92" s="138" t="s">
        <v>236</v>
      </c>
      <c r="C92" s="46">
        <v>2</v>
      </c>
      <c r="D92" s="46">
        <v>2</v>
      </c>
      <c r="E92" s="46">
        <v>2</v>
      </c>
      <c r="F92" s="46">
        <f t="shared" si="6"/>
        <v>100</v>
      </c>
      <c r="G92" s="136">
        <f t="shared" si="7"/>
        <v>100</v>
      </c>
      <c r="H92" s="133"/>
    </row>
    <row r="93" spans="1:8" ht="25.5" customHeight="1" x14ac:dyDescent="0.25">
      <c r="A93" s="134"/>
      <c r="B93" s="138" t="s">
        <v>237</v>
      </c>
      <c r="C93" s="46">
        <v>2</v>
      </c>
      <c r="D93" s="46">
        <v>2</v>
      </c>
      <c r="E93" s="46">
        <v>2</v>
      </c>
      <c r="F93" s="46">
        <f t="shared" si="6"/>
        <v>100</v>
      </c>
      <c r="G93" s="136">
        <f t="shared" si="7"/>
        <v>100</v>
      </c>
      <c r="H93" s="133"/>
    </row>
    <row r="94" spans="1:8" ht="25.5" customHeight="1" x14ac:dyDescent="0.25">
      <c r="A94" s="134"/>
      <c r="B94" s="138" t="s">
        <v>238</v>
      </c>
      <c r="C94" s="46">
        <v>2</v>
      </c>
      <c r="D94" s="46">
        <v>2</v>
      </c>
      <c r="E94" s="46">
        <v>2</v>
      </c>
      <c r="F94" s="46">
        <f t="shared" si="6"/>
        <v>100</v>
      </c>
      <c r="G94" s="136">
        <f t="shared" si="7"/>
        <v>100</v>
      </c>
      <c r="H94" s="133"/>
    </row>
    <row r="95" spans="1:8" ht="25.5" customHeight="1" x14ac:dyDescent="0.25">
      <c r="A95" s="134"/>
      <c r="B95" s="138" t="s">
        <v>239</v>
      </c>
      <c r="C95" s="46">
        <v>2</v>
      </c>
      <c r="D95" s="46">
        <v>2</v>
      </c>
      <c r="E95" s="46">
        <v>2</v>
      </c>
      <c r="F95" s="46">
        <f t="shared" si="6"/>
        <v>100</v>
      </c>
      <c r="G95" s="136">
        <f t="shared" si="7"/>
        <v>100</v>
      </c>
      <c r="H95" s="133"/>
    </row>
    <row r="96" spans="1:8" ht="25.5" customHeight="1" x14ac:dyDescent="0.25">
      <c r="A96" s="134"/>
      <c r="B96" s="138" t="s">
        <v>240</v>
      </c>
      <c r="C96" s="46">
        <v>2</v>
      </c>
      <c r="D96" s="46">
        <v>2</v>
      </c>
      <c r="E96" s="46">
        <v>2</v>
      </c>
      <c r="F96" s="46">
        <f t="shared" si="6"/>
        <v>100</v>
      </c>
      <c r="G96" s="136">
        <f t="shared" si="7"/>
        <v>100</v>
      </c>
      <c r="H96" s="133"/>
    </row>
    <row r="97" spans="1:8" ht="25.5" customHeight="1" x14ac:dyDescent="0.25">
      <c r="A97" s="134"/>
      <c r="B97" s="138" t="s">
        <v>241</v>
      </c>
      <c r="C97" s="46">
        <v>2</v>
      </c>
      <c r="D97" s="46">
        <v>2</v>
      </c>
      <c r="E97" s="46">
        <v>2</v>
      </c>
      <c r="F97" s="46">
        <f t="shared" si="6"/>
        <v>100</v>
      </c>
      <c r="G97" s="136">
        <f t="shared" si="7"/>
        <v>100</v>
      </c>
      <c r="H97" s="133"/>
    </row>
    <row r="98" spans="1:8" ht="25.5" customHeight="1" x14ac:dyDescent="0.25">
      <c r="A98" s="134"/>
      <c r="B98" s="138" t="s">
        <v>242</v>
      </c>
      <c r="C98" s="46">
        <v>2</v>
      </c>
      <c r="D98" s="46">
        <v>2</v>
      </c>
      <c r="E98" s="46">
        <v>2</v>
      </c>
      <c r="F98" s="46">
        <f t="shared" si="6"/>
        <v>100</v>
      </c>
      <c r="G98" s="136">
        <f t="shared" si="7"/>
        <v>100</v>
      </c>
      <c r="H98" s="133"/>
    </row>
    <row r="99" spans="1:8" ht="25.5" customHeight="1" x14ac:dyDescent="0.25">
      <c r="A99" s="134"/>
      <c r="B99" s="138" t="s">
        <v>243</v>
      </c>
      <c r="C99" s="46">
        <v>2</v>
      </c>
      <c r="D99" s="46">
        <v>2</v>
      </c>
      <c r="E99" s="46">
        <v>2</v>
      </c>
      <c r="F99" s="46">
        <f t="shared" si="6"/>
        <v>100</v>
      </c>
      <c r="G99" s="136">
        <f t="shared" si="7"/>
        <v>100</v>
      </c>
      <c r="H99" s="133"/>
    </row>
    <row r="100" spans="1:8" ht="25.5" customHeight="1" x14ac:dyDescent="0.25">
      <c r="A100" s="134"/>
      <c r="B100" s="138" t="s">
        <v>244</v>
      </c>
      <c r="C100" s="46">
        <v>1</v>
      </c>
      <c r="D100" s="46">
        <v>1</v>
      </c>
      <c r="E100" s="46">
        <v>1</v>
      </c>
      <c r="F100" s="46">
        <f t="shared" si="6"/>
        <v>100</v>
      </c>
      <c r="G100" s="136">
        <f t="shared" si="7"/>
        <v>100</v>
      </c>
      <c r="H100" s="133"/>
    </row>
    <row r="101" spans="1:8" ht="25.5" customHeight="1" x14ac:dyDescent="0.25">
      <c r="A101" s="134"/>
      <c r="B101" s="138" t="s">
        <v>245</v>
      </c>
      <c r="C101" s="46">
        <v>2</v>
      </c>
      <c r="D101" s="46">
        <v>2</v>
      </c>
      <c r="E101" s="46">
        <v>2</v>
      </c>
      <c r="F101" s="46">
        <f t="shared" si="6"/>
        <v>100</v>
      </c>
      <c r="G101" s="136">
        <f t="shared" si="7"/>
        <v>100</v>
      </c>
      <c r="H101" s="133"/>
    </row>
    <row r="102" spans="1:8" ht="25.5" customHeight="1" x14ac:dyDescent="0.25">
      <c r="A102" s="134"/>
      <c r="B102" s="138" t="s">
        <v>246</v>
      </c>
      <c r="C102" s="46">
        <v>2</v>
      </c>
      <c r="D102" s="46">
        <v>2</v>
      </c>
      <c r="E102" s="46">
        <v>2</v>
      </c>
      <c r="F102" s="46">
        <f t="shared" si="6"/>
        <v>100</v>
      </c>
      <c r="G102" s="136">
        <f t="shared" si="7"/>
        <v>100</v>
      </c>
      <c r="H102" s="133"/>
    </row>
    <row r="103" spans="1:8" ht="25.5" customHeight="1" x14ac:dyDescent="0.25">
      <c r="A103" s="134"/>
      <c r="B103" s="138" t="s">
        <v>247</v>
      </c>
      <c r="C103" s="46">
        <v>2</v>
      </c>
      <c r="D103" s="46">
        <v>2</v>
      </c>
      <c r="E103" s="46">
        <v>2</v>
      </c>
      <c r="F103" s="46">
        <f t="shared" si="6"/>
        <v>100</v>
      </c>
      <c r="G103" s="136">
        <f t="shared" si="7"/>
        <v>100</v>
      </c>
      <c r="H103" s="133"/>
    </row>
    <row r="104" spans="1:8" ht="25.5" customHeight="1" x14ac:dyDescent="0.25">
      <c r="A104" s="134"/>
      <c r="B104" s="138" t="s">
        <v>248</v>
      </c>
      <c r="C104" s="46">
        <v>1</v>
      </c>
      <c r="D104" s="46">
        <v>1</v>
      </c>
      <c r="E104" s="46">
        <v>1</v>
      </c>
      <c r="F104" s="46">
        <f t="shared" si="6"/>
        <v>100</v>
      </c>
      <c r="G104" s="136">
        <f t="shared" si="7"/>
        <v>100</v>
      </c>
      <c r="H104" s="133"/>
    </row>
    <row r="105" spans="1:8" ht="25.5" customHeight="1" x14ac:dyDescent="0.25">
      <c r="A105" s="134"/>
      <c r="B105" s="138" t="s">
        <v>249</v>
      </c>
      <c r="C105" s="46">
        <v>2</v>
      </c>
      <c r="D105" s="46">
        <v>2</v>
      </c>
      <c r="E105" s="46">
        <v>2</v>
      </c>
      <c r="F105" s="46">
        <f t="shared" si="6"/>
        <v>100</v>
      </c>
      <c r="G105" s="136">
        <f t="shared" si="7"/>
        <v>100</v>
      </c>
      <c r="H105" s="133"/>
    </row>
    <row r="106" spans="1:8" ht="25.5" customHeight="1" x14ac:dyDescent="0.25">
      <c r="A106" s="134"/>
      <c r="B106" s="138" t="s">
        <v>250</v>
      </c>
      <c r="C106" s="46">
        <v>1</v>
      </c>
      <c r="D106" s="46">
        <v>1</v>
      </c>
      <c r="E106" s="46">
        <v>1</v>
      </c>
      <c r="F106" s="46">
        <f t="shared" si="6"/>
        <v>100</v>
      </c>
      <c r="G106" s="136">
        <f t="shared" si="7"/>
        <v>100</v>
      </c>
      <c r="H106" s="133"/>
    </row>
    <row r="107" spans="1:8" ht="22.5" customHeight="1" x14ac:dyDescent="0.25">
      <c r="A107" s="134"/>
      <c r="B107" s="138" t="s">
        <v>251</v>
      </c>
      <c r="C107" s="46">
        <v>2</v>
      </c>
      <c r="D107" s="46">
        <v>2</v>
      </c>
      <c r="E107" s="46">
        <v>2</v>
      </c>
      <c r="F107" s="46">
        <f t="shared" si="3"/>
        <v>100</v>
      </c>
      <c r="G107" s="136">
        <f t="shared" si="2"/>
        <v>100</v>
      </c>
      <c r="H107" s="133"/>
    </row>
    <row r="108" spans="1:8" ht="22.5" customHeight="1" x14ac:dyDescent="0.25">
      <c r="A108" s="134"/>
      <c r="B108" s="138" t="s">
        <v>252</v>
      </c>
      <c r="C108" s="46">
        <v>2</v>
      </c>
      <c r="D108" s="46">
        <v>2</v>
      </c>
      <c r="E108" s="46">
        <v>2</v>
      </c>
      <c r="F108" s="46">
        <f t="shared" si="3"/>
        <v>100</v>
      </c>
      <c r="G108" s="136">
        <f t="shared" si="2"/>
        <v>100</v>
      </c>
      <c r="H108" s="133"/>
    </row>
    <row r="109" spans="1:8" ht="22.5" customHeight="1" x14ac:dyDescent="0.25">
      <c r="A109" s="134"/>
      <c r="B109" s="138" t="s">
        <v>253</v>
      </c>
      <c r="C109" s="46">
        <v>1</v>
      </c>
      <c r="D109" s="46">
        <v>1</v>
      </c>
      <c r="E109" s="46">
        <v>1</v>
      </c>
      <c r="F109" s="46">
        <f t="shared" si="3"/>
        <v>100</v>
      </c>
      <c r="G109" s="136">
        <f t="shared" si="2"/>
        <v>100</v>
      </c>
      <c r="H109" s="133"/>
    </row>
    <row r="110" spans="1:8" ht="22.5" customHeight="1" x14ac:dyDescent="0.25">
      <c r="A110" s="134"/>
      <c r="B110" s="138" t="s">
        <v>254</v>
      </c>
      <c r="C110" s="46">
        <v>1</v>
      </c>
      <c r="D110" s="46">
        <v>1</v>
      </c>
      <c r="E110" s="46">
        <v>1</v>
      </c>
      <c r="F110" s="46">
        <f t="shared" si="3"/>
        <v>100</v>
      </c>
      <c r="G110" s="136">
        <f t="shared" si="2"/>
        <v>100</v>
      </c>
      <c r="H110" s="133"/>
    </row>
    <row r="111" spans="1:8" ht="22.5" customHeight="1" x14ac:dyDescent="0.25">
      <c r="A111" s="134"/>
      <c r="B111" s="138" t="s">
        <v>255</v>
      </c>
      <c r="C111" s="46">
        <f>-C1</f>
        <v>0</v>
      </c>
      <c r="D111" s="46">
        <v>0</v>
      </c>
      <c r="E111" s="46">
        <v>0</v>
      </c>
      <c r="F111" s="46">
        <v>0</v>
      </c>
      <c r="G111" s="136">
        <v>0</v>
      </c>
      <c r="H111" s="133"/>
    </row>
    <row r="112" spans="1:8" ht="22.5" customHeight="1" x14ac:dyDescent="0.25">
      <c r="A112" s="134"/>
      <c r="B112" s="138" t="s">
        <v>256</v>
      </c>
      <c r="C112" s="46">
        <v>0</v>
      </c>
      <c r="D112" s="46">
        <v>0</v>
      </c>
      <c r="E112" s="46">
        <v>0</v>
      </c>
      <c r="F112" s="46">
        <v>0</v>
      </c>
      <c r="G112" s="136">
        <v>0</v>
      </c>
      <c r="H112" s="133"/>
    </row>
    <row r="113" spans="1:11" ht="22.5" customHeight="1" thickBot="1" x14ac:dyDescent="0.3">
      <c r="A113" s="146"/>
      <c r="B113" s="143" t="s">
        <v>257</v>
      </c>
      <c r="C113" s="147">
        <v>0</v>
      </c>
      <c r="D113" s="147">
        <v>1</v>
      </c>
      <c r="E113" s="147">
        <v>1</v>
      </c>
      <c r="F113" s="147">
        <v>0</v>
      </c>
      <c r="G113" s="148">
        <f t="shared" si="2"/>
        <v>100</v>
      </c>
      <c r="H113" s="133"/>
    </row>
    <row r="114" spans="1:11" ht="22.5" customHeight="1" x14ac:dyDescent="0.25">
      <c r="A114" s="126" t="s">
        <v>136</v>
      </c>
      <c r="B114" s="126"/>
      <c r="C114" s="126"/>
      <c r="D114" s="126"/>
      <c r="E114" s="126"/>
      <c r="F114" s="126"/>
      <c r="G114" s="126"/>
      <c r="H114" s="133"/>
    </row>
    <row r="115" spans="1:11" ht="22.5" customHeight="1" x14ac:dyDescent="0.25">
      <c r="A115" s="126"/>
      <c r="B115" s="126"/>
      <c r="C115" s="126"/>
      <c r="D115" s="126"/>
      <c r="E115" s="126"/>
      <c r="F115" s="126"/>
      <c r="G115" s="126"/>
      <c r="H115" s="149"/>
      <c r="I115" s="128"/>
      <c r="J115" s="128"/>
      <c r="K115" s="128"/>
    </row>
    <row r="116" spans="1:11" ht="9" customHeight="1" x14ac:dyDescent="0.25">
      <c r="A116" s="126"/>
      <c r="B116" s="126"/>
      <c r="C116" s="126"/>
      <c r="D116" s="126"/>
      <c r="E116" s="126"/>
      <c r="F116" s="126"/>
      <c r="G116" s="126"/>
      <c r="H116" s="150"/>
      <c r="I116" s="150"/>
      <c r="J116" s="150"/>
      <c r="K116" s="150"/>
    </row>
    <row r="117" spans="1:11" ht="15.75" customHeight="1" thickBot="1" x14ac:dyDescent="0.3">
      <c r="A117" s="151" t="s">
        <v>191</v>
      </c>
      <c r="B117" s="151"/>
      <c r="C117" s="151"/>
      <c r="D117" s="151"/>
      <c r="E117" s="151"/>
      <c r="F117" s="151"/>
      <c r="G117" s="151"/>
      <c r="H117" s="152"/>
      <c r="I117" s="153"/>
      <c r="J117" s="153"/>
      <c r="K117" s="153"/>
    </row>
    <row r="118" spans="1:11" ht="36" customHeight="1" x14ac:dyDescent="0.25">
      <c r="A118" s="129" t="s">
        <v>2</v>
      </c>
      <c r="B118" s="130" t="s">
        <v>102</v>
      </c>
      <c r="C118" s="131" t="s">
        <v>181</v>
      </c>
      <c r="D118" s="131" t="s">
        <v>177</v>
      </c>
      <c r="E118" s="131" t="s">
        <v>178</v>
      </c>
      <c r="F118" s="131" t="s">
        <v>182</v>
      </c>
      <c r="G118" s="132" t="s">
        <v>179</v>
      </c>
    </row>
    <row r="119" spans="1:11" ht="25.5" x14ac:dyDescent="0.25">
      <c r="A119" s="134">
        <v>1</v>
      </c>
      <c r="B119" s="114" t="s">
        <v>137</v>
      </c>
      <c r="C119" s="48">
        <v>27.8</v>
      </c>
      <c r="D119" s="48">
        <v>35.6</v>
      </c>
      <c r="E119" s="48">
        <v>35.6</v>
      </c>
      <c r="F119" s="154">
        <f>D119*100/C119</f>
        <v>128.05755395683454</v>
      </c>
      <c r="G119" s="155">
        <f>E119*100/D119</f>
        <v>100</v>
      </c>
    </row>
    <row r="120" spans="1:11" ht="25.5" x14ac:dyDescent="0.25">
      <c r="A120" s="134">
        <v>2</v>
      </c>
      <c r="B120" s="114" t="s">
        <v>138</v>
      </c>
      <c r="C120" s="48">
        <v>38113.5</v>
      </c>
      <c r="D120" s="48">
        <v>48760.71</v>
      </c>
      <c r="E120" s="48">
        <v>48760.7</v>
      </c>
      <c r="F120" s="154">
        <f t="shared" ref="F120:F121" si="8">D120*100/C120</f>
        <v>127.93553465307568</v>
      </c>
      <c r="G120" s="155">
        <f t="shared" ref="G120:G121" si="9">E120*100/D120</f>
        <v>99.999979491685011</v>
      </c>
    </row>
    <row r="121" spans="1:11" ht="39" thickBot="1" x14ac:dyDescent="0.3">
      <c r="A121" s="156">
        <v>3</v>
      </c>
      <c r="B121" s="157" t="s">
        <v>139</v>
      </c>
      <c r="C121" s="158">
        <v>30</v>
      </c>
      <c r="D121" s="158">
        <v>39</v>
      </c>
      <c r="E121" s="158">
        <v>39</v>
      </c>
      <c r="F121" s="159">
        <f t="shared" si="8"/>
        <v>130</v>
      </c>
      <c r="G121" s="160">
        <f t="shared" si="9"/>
        <v>100</v>
      </c>
    </row>
    <row r="123" spans="1:11" ht="18" x14ac:dyDescent="0.25">
      <c r="A123" s="161" t="s">
        <v>192</v>
      </c>
      <c r="B123" s="161"/>
      <c r="C123" s="161"/>
      <c r="D123" s="161"/>
      <c r="E123" s="161"/>
      <c r="F123" s="161"/>
      <c r="G123" s="161"/>
    </row>
    <row r="124" spans="1:11" ht="38.25" x14ac:dyDescent="0.25">
      <c r="A124" s="45" t="s">
        <v>2</v>
      </c>
      <c r="B124" s="45" t="s">
        <v>102</v>
      </c>
      <c r="C124" s="91" t="s">
        <v>181</v>
      </c>
      <c r="D124" s="91" t="s">
        <v>177</v>
      </c>
      <c r="E124" s="91" t="s">
        <v>178</v>
      </c>
      <c r="F124" s="91" t="s">
        <v>182</v>
      </c>
      <c r="G124" s="91" t="s">
        <v>179</v>
      </c>
    </row>
    <row r="125" spans="1:11" ht="25.5" x14ac:dyDescent="0.25">
      <c r="A125" s="46">
        <v>1</v>
      </c>
      <c r="B125" s="114" t="s">
        <v>137</v>
      </c>
      <c r="C125" s="48">
        <v>25</v>
      </c>
      <c r="D125" s="48">
        <v>25</v>
      </c>
      <c r="E125" s="48">
        <v>25</v>
      </c>
      <c r="F125" s="154">
        <f>D125*100/C125</f>
        <v>100</v>
      </c>
      <c r="G125" s="154">
        <f>E125*100/D125</f>
        <v>100</v>
      </c>
    </row>
    <row r="126" spans="1:11" ht="25.5" x14ac:dyDescent="0.25">
      <c r="A126" s="46">
        <v>2</v>
      </c>
      <c r="B126" s="114" t="s">
        <v>138</v>
      </c>
      <c r="C126" s="162">
        <v>33974.28</v>
      </c>
      <c r="D126" s="162">
        <v>33974.28</v>
      </c>
      <c r="E126" s="48">
        <v>33974.300000000003</v>
      </c>
      <c r="F126" s="154">
        <f t="shared" ref="F126:F127" si="10">D126*100/C126</f>
        <v>100</v>
      </c>
      <c r="G126" s="154">
        <f t="shared" ref="G126:G127" si="11">E126*100/D126</f>
        <v>100.00005886806139</v>
      </c>
    </row>
    <row r="127" spans="1:11" ht="38.25" x14ac:dyDescent="0.25">
      <c r="A127" s="46">
        <v>3</v>
      </c>
      <c r="B127" s="114" t="s">
        <v>139</v>
      </c>
      <c r="C127" s="48">
        <v>27</v>
      </c>
      <c r="D127" s="48">
        <v>27</v>
      </c>
      <c r="E127" s="48">
        <v>27</v>
      </c>
      <c r="F127" s="154">
        <f t="shared" si="10"/>
        <v>100</v>
      </c>
      <c r="G127" s="154">
        <f t="shared" si="11"/>
        <v>100</v>
      </c>
    </row>
    <row r="129" spans="1:8" ht="18" x14ac:dyDescent="0.25">
      <c r="A129" s="161" t="s">
        <v>193</v>
      </c>
      <c r="B129" s="161"/>
      <c r="C129" s="161"/>
      <c r="D129" s="161"/>
      <c r="E129" s="161"/>
      <c r="F129" s="161"/>
      <c r="G129" s="161"/>
    </row>
    <row r="130" spans="1:8" ht="38.25" x14ac:dyDescent="0.25">
      <c r="A130" s="45" t="s">
        <v>2</v>
      </c>
      <c r="B130" s="45" t="s">
        <v>102</v>
      </c>
      <c r="C130" s="91" t="s">
        <v>181</v>
      </c>
      <c r="D130" s="91" t="s">
        <v>177</v>
      </c>
      <c r="E130" s="91" t="s">
        <v>178</v>
      </c>
      <c r="F130" s="91" t="s">
        <v>182</v>
      </c>
      <c r="G130" s="91" t="s">
        <v>179</v>
      </c>
    </row>
    <row r="131" spans="1:8" ht="25.5" x14ac:dyDescent="0.25">
      <c r="A131" s="46">
        <v>1</v>
      </c>
      <c r="B131" s="114" t="s">
        <v>137</v>
      </c>
      <c r="C131" s="48">
        <v>33.1</v>
      </c>
      <c r="D131" s="48">
        <v>33.1</v>
      </c>
      <c r="E131" s="48">
        <v>33.1</v>
      </c>
      <c r="F131" s="154">
        <f>D131*100/C131</f>
        <v>100</v>
      </c>
      <c r="G131" s="154">
        <f>E131*100/D131</f>
        <v>100</v>
      </c>
    </row>
    <row r="132" spans="1:8" ht="25.5" x14ac:dyDescent="0.25">
      <c r="A132" s="46">
        <v>2</v>
      </c>
      <c r="B132" s="114" t="s">
        <v>138</v>
      </c>
      <c r="C132" s="162">
        <v>44437.86</v>
      </c>
      <c r="D132" s="162">
        <v>44437.86</v>
      </c>
      <c r="E132" s="48">
        <v>44437.8</v>
      </c>
      <c r="F132" s="154">
        <f t="shared" ref="F132:F133" si="12">D132*100/C132</f>
        <v>100</v>
      </c>
      <c r="G132" s="154">
        <f t="shared" ref="G132:G133" si="13">E132*100/D132</f>
        <v>99.999864979996786</v>
      </c>
    </row>
    <row r="133" spans="1:8" ht="38.25" x14ac:dyDescent="0.25">
      <c r="A133" s="46">
        <v>3</v>
      </c>
      <c r="B133" s="114" t="s">
        <v>139</v>
      </c>
      <c r="C133" s="48">
        <v>36</v>
      </c>
      <c r="D133" s="48">
        <v>36</v>
      </c>
      <c r="E133" s="48">
        <v>36</v>
      </c>
      <c r="F133" s="154">
        <f t="shared" si="12"/>
        <v>100</v>
      </c>
      <c r="G133" s="154">
        <f t="shared" si="13"/>
        <v>100</v>
      </c>
    </row>
    <row r="135" spans="1:8" ht="18" x14ac:dyDescent="0.25">
      <c r="A135" s="163" t="s">
        <v>194</v>
      </c>
      <c r="B135" s="163"/>
      <c r="C135" s="163"/>
      <c r="D135" s="163"/>
      <c r="E135" s="163"/>
      <c r="F135" s="163"/>
      <c r="G135" s="163"/>
      <c r="H135" s="152"/>
    </row>
    <row r="136" spans="1:8" ht="38.25" x14ac:dyDescent="0.25">
      <c r="A136" s="45" t="s">
        <v>2</v>
      </c>
      <c r="B136" s="45" t="s">
        <v>102</v>
      </c>
      <c r="C136" s="91" t="s">
        <v>181</v>
      </c>
      <c r="D136" s="91" t="s">
        <v>177</v>
      </c>
      <c r="E136" s="91" t="s">
        <v>178</v>
      </c>
      <c r="F136" s="91" t="s">
        <v>182</v>
      </c>
      <c r="G136" s="91" t="s">
        <v>179</v>
      </c>
    </row>
    <row r="137" spans="1:8" ht="25.5" x14ac:dyDescent="0.25">
      <c r="A137" s="46">
        <v>1</v>
      </c>
      <c r="B137" s="114" t="s">
        <v>137</v>
      </c>
      <c r="C137" s="48">
        <v>21.2</v>
      </c>
      <c r="D137" s="48">
        <v>21.2</v>
      </c>
      <c r="E137" s="48">
        <v>21.2</v>
      </c>
      <c r="F137" s="154">
        <f>D137*100/C137</f>
        <v>100</v>
      </c>
      <c r="G137" s="154">
        <f>E137*100/D137</f>
        <v>100</v>
      </c>
    </row>
    <row r="138" spans="1:8" ht="25.5" x14ac:dyDescent="0.25">
      <c r="A138" s="46">
        <v>2</v>
      </c>
      <c r="B138" s="114" t="s">
        <v>138</v>
      </c>
      <c r="C138" s="162">
        <v>28932.21</v>
      </c>
      <c r="D138" s="162">
        <v>28932.21</v>
      </c>
      <c r="E138" s="162">
        <v>28932.2</v>
      </c>
      <c r="F138" s="154">
        <f t="shared" ref="F138:F139" si="14">D138*100/C138</f>
        <v>100</v>
      </c>
      <c r="G138" s="154">
        <f t="shared" ref="G138:G139" si="15">E138*100/D138</f>
        <v>99.999965436446089</v>
      </c>
    </row>
    <row r="139" spans="1:8" ht="38.25" x14ac:dyDescent="0.25">
      <c r="A139" s="46">
        <v>3</v>
      </c>
      <c r="B139" s="114" t="s">
        <v>139</v>
      </c>
      <c r="C139" s="48">
        <v>23</v>
      </c>
      <c r="D139" s="48">
        <v>23</v>
      </c>
      <c r="E139" s="48">
        <v>23</v>
      </c>
      <c r="F139" s="154">
        <f t="shared" si="14"/>
        <v>100</v>
      </c>
      <c r="G139" s="154">
        <f t="shared" si="15"/>
        <v>100</v>
      </c>
    </row>
    <row r="141" spans="1:8" ht="18" x14ac:dyDescent="0.25">
      <c r="A141" s="163" t="s">
        <v>195</v>
      </c>
      <c r="B141" s="163"/>
      <c r="C141" s="163"/>
      <c r="D141" s="163"/>
      <c r="E141" s="163"/>
      <c r="F141" s="163"/>
      <c r="G141" s="163"/>
      <c r="H141" s="152"/>
    </row>
    <row r="142" spans="1:8" ht="38.25" x14ac:dyDescent="0.25">
      <c r="A142" s="45" t="s">
        <v>2</v>
      </c>
      <c r="B142" s="45" t="s">
        <v>102</v>
      </c>
      <c r="C142" s="91" t="s">
        <v>181</v>
      </c>
      <c r="D142" s="91" t="s">
        <v>177</v>
      </c>
      <c r="E142" s="91" t="s">
        <v>178</v>
      </c>
      <c r="F142" s="91" t="s">
        <v>182</v>
      </c>
      <c r="G142" s="91" t="s">
        <v>179</v>
      </c>
    </row>
    <row r="143" spans="1:8" ht="25.5" x14ac:dyDescent="0.25">
      <c r="A143" s="46">
        <v>1</v>
      </c>
      <c r="B143" s="114" t="s">
        <v>137</v>
      </c>
      <c r="C143" s="162">
        <v>30.85</v>
      </c>
      <c r="D143" s="162">
        <v>30.85</v>
      </c>
      <c r="E143" s="48">
        <v>30.85</v>
      </c>
      <c r="F143" s="154">
        <f>D143*100/C143</f>
        <v>100</v>
      </c>
      <c r="G143" s="154">
        <f>E143*100/D143</f>
        <v>100</v>
      </c>
    </row>
    <row r="144" spans="1:8" ht="25.5" x14ac:dyDescent="0.25">
      <c r="A144" s="46">
        <v>2</v>
      </c>
      <c r="B144" s="114" t="s">
        <v>138</v>
      </c>
      <c r="C144" s="162">
        <v>42033.99</v>
      </c>
      <c r="D144" s="162">
        <v>42033.99</v>
      </c>
      <c r="E144" s="48">
        <v>42033.9</v>
      </c>
      <c r="F144" s="154">
        <f t="shared" ref="F144:F145" si="16">D144*100/C144</f>
        <v>100</v>
      </c>
      <c r="G144" s="154">
        <f t="shared" ref="G144:G145" si="17">E144*100/D144</f>
        <v>99.99978588756386</v>
      </c>
    </row>
    <row r="145" spans="1:8" ht="38.25" x14ac:dyDescent="0.25">
      <c r="A145" s="46">
        <v>3</v>
      </c>
      <c r="B145" s="114" t="s">
        <v>139</v>
      </c>
      <c r="C145" s="48">
        <v>34</v>
      </c>
      <c r="D145" s="48">
        <v>34</v>
      </c>
      <c r="E145" s="48">
        <v>34</v>
      </c>
      <c r="F145" s="154">
        <f t="shared" si="16"/>
        <v>100</v>
      </c>
      <c r="G145" s="154">
        <f t="shared" si="17"/>
        <v>100</v>
      </c>
    </row>
    <row r="147" spans="1:8" ht="18" x14ac:dyDescent="0.25">
      <c r="A147" s="163" t="s">
        <v>196</v>
      </c>
      <c r="B147" s="163"/>
      <c r="C147" s="163"/>
      <c r="D147" s="163"/>
      <c r="E147" s="163"/>
      <c r="F147" s="163"/>
      <c r="G147" s="163"/>
      <c r="H147" s="152"/>
    </row>
    <row r="148" spans="1:8" ht="38.25" x14ac:dyDescent="0.25">
      <c r="A148" s="45" t="s">
        <v>2</v>
      </c>
      <c r="B148" s="45" t="s">
        <v>102</v>
      </c>
      <c r="C148" s="91" t="s">
        <v>181</v>
      </c>
      <c r="D148" s="91" t="s">
        <v>177</v>
      </c>
      <c r="E148" s="91" t="s">
        <v>178</v>
      </c>
      <c r="F148" s="91" t="s">
        <v>182</v>
      </c>
      <c r="G148" s="91" t="s">
        <v>179</v>
      </c>
    </row>
    <row r="149" spans="1:8" ht="25.5" x14ac:dyDescent="0.25">
      <c r="A149" s="46">
        <v>1</v>
      </c>
      <c r="B149" s="114" t="s">
        <v>137</v>
      </c>
      <c r="C149" s="48">
        <v>27.8</v>
      </c>
      <c r="D149" s="48">
        <v>27.8</v>
      </c>
      <c r="E149" s="48">
        <v>27.8</v>
      </c>
      <c r="F149" s="154">
        <f>D149*100/C149</f>
        <v>100</v>
      </c>
      <c r="G149" s="154">
        <f>E149*100/D149</f>
        <v>100</v>
      </c>
    </row>
    <row r="150" spans="1:8" ht="25.5" x14ac:dyDescent="0.25">
      <c r="A150" s="46">
        <v>2</v>
      </c>
      <c r="B150" s="114" t="s">
        <v>138</v>
      </c>
      <c r="C150" s="162">
        <v>37563.269999999997</v>
      </c>
      <c r="D150" s="162">
        <v>37563.269999999997</v>
      </c>
      <c r="E150" s="48">
        <v>37563.300000000003</v>
      </c>
      <c r="F150" s="154">
        <f t="shared" ref="F150:F151" si="18">D150*100/C150</f>
        <v>100</v>
      </c>
      <c r="G150" s="154">
        <f t="shared" ref="G150:G151" si="19">E150*100/D150</f>
        <v>100.00007986525137</v>
      </c>
    </row>
    <row r="151" spans="1:8" ht="38.25" x14ac:dyDescent="0.25">
      <c r="A151" s="46">
        <v>3</v>
      </c>
      <c r="B151" s="114" t="s">
        <v>139</v>
      </c>
      <c r="C151" s="48">
        <v>31</v>
      </c>
      <c r="D151" s="48">
        <v>31</v>
      </c>
      <c r="E151" s="48">
        <v>31</v>
      </c>
      <c r="F151" s="154">
        <f t="shared" si="18"/>
        <v>100</v>
      </c>
      <c r="G151" s="154">
        <f t="shared" si="19"/>
        <v>100</v>
      </c>
    </row>
    <row r="153" spans="1:8" ht="18" x14ac:dyDescent="0.25">
      <c r="A153" s="163" t="s">
        <v>197</v>
      </c>
      <c r="B153" s="163"/>
      <c r="C153" s="163"/>
      <c r="D153" s="163"/>
      <c r="E153" s="163"/>
      <c r="F153" s="163"/>
      <c r="G153" s="163"/>
      <c r="H153" s="152"/>
    </row>
    <row r="154" spans="1:8" ht="38.25" x14ac:dyDescent="0.25">
      <c r="A154" s="45" t="s">
        <v>2</v>
      </c>
      <c r="B154" s="45" t="s">
        <v>102</v>
      </c>
      <c r="C154" s="91" t="s">
        <v>181</v>
      </c>
      <c r="D154" s="91" t="s">
        <v>177</v>
      </c>
      <c r="E154" s="91" t="s">
        <v>178</v>
      </c>
      <c r="F154" s="91" t="s">
        <v>182</v>
      </c>
      <c r="G154" s="91" t="s">
        <v>179</v>
      </c>
    </row>
    <row r="155" spans="1:8" ht="25.5" x14ac:dyDescent="0.25">
      <c r="A155" s="46">
        <v>1</v>
      </c>
      <c r="B155" s="114" t="s">
        <v>137</v>
      </c>
      <c r="C155" s="48">
        <v>33.6</v>
      </c>
      <c r="D155" s="48">
        <v>33.6</v>
      </c>
      <c r="E155" s="48">
        <v>33.6</v>
      </c>
      <c r="F155" s="154">
        <f>D155*100/C155</f>
        <v>100</v>
      </c>
      <c r="G155" s="154">
        <f>E155*100/D155</f>
        <v>100</v>
      </c>
    </row>
    <row r="156" spans="1:8" ht="25.5" x14ac:dyDescent="0.25">
      <c r="A156" s="46">
        <v>2</v>
      </c>
      <c r="B156" s="114" t="s">
        <v>138</v>
      </c>
      <c r="C156" s="162">
        <v>45506.16</v>
      </c>
      <c r="D156" s="162">
        <v>45506.16</v>
      </c>
      <c r="E156" s="48">
        <v>45506.2</v>
      </c>
      <c r="F156" s="154">
        <f t="shared" ref="F156:F157" si="20">D156*100/C156</f>
        <v>99.999999999999986</v>
      </c>
      <c r="G156" s="154">
        <f t="shared" ref="G156:G157" si="21">E156*100/D156</f>
        <v>100.00008790018757</v>
      </c>
    </row>
    <row r="157" spans="1:8" ht="38.25" x14ac:dyDescent="0.25">
      <c r="A157" s="46">
        <v>3</v>
      </c>
      <c r="B157" s="114" t="s">
        <v>139</v>
      </c>
      <c r="C157" s="48">
        <v>36</v>
      </c>
      <c r="D157" s="48">
        <v>35</v>
      </c>
      <c r="E157" s="48">
        <v>36</v>
      </c>
      <c r="F157" s="154">
        <f t="shared" si="20"/>
        <v>97.222222222222229</v>
      </c>
      <c r="G157" s="154">
        <f t="shared" si="21"/>
        <v>102.85714285714286</v>
      </c>
    </row>
    <row r="159" spans="1:8" ht="18" x14ac:dyDescent="0.25">
      <c r="A159" s="163" t="s">
        <v>198</v>
      </c>
      <c r="B159" s="163"/>
      <c r="C159" s="163"/>
      <c r="D159" s="163"/>
      <c r="E159" s="163"/>
      <c r="F159" s="163"/>
      <c r="G159" s="163"/>
      <c r="H159" s="152"/>
    </row>
    <row r="160" spans="1:8" ht="38.25" x14ac:dyDescent="0.25">
      <c r="A160" s="45" t="s">
        <v>2</v>
      </c>
      <c r="B160" s="45" t="s">
        <v>102</v>
      </c>
      <c r="C160" s="91" t="s">
        <v>181</v>
      </c>
      <c r="D160" s="91" t="s">
        <v>177</v>
      </c>
      <c r="E160" s="91" t="s">
        <v>178</v>
      </c>
      <c r="F160" s="91" t="s">
        <v>182</v>
      </c>
      <c r="G160" s="91" t="s">
        <v>179</v>
      </c>
    </row>
    <row r="161" spans="1:8" ht="25.5" x14ac:dyDescent="0.25">
      <c r="A161" s="46">
        <v>1</v>
      </c>
      <c r="B161" s="114" t="s">
        <v>137</v>
      </c>
      <c r="C161" s="48">
        <v>27.8</v>
      </c>
      <c r="D161" s="48">
        <v>27.8</v>
      </c>
      <c r="E161" s="48">
        <v>27.8</v>
      </c>
      <c r="F161" s="154">
        <f>D161*100/C161</f>
        <v>100</v>
      </c>
      <c r="G161" s="154">
        <f>E161*100/D161</f>
        <v>100</v>
      </c>
    </row>
    <row r="162" spans="1:8" ht="25.5" x14ac:dyDescent="0.25">
      <c r="A162" s="46">
        <v>2</v>
      </c>
      <c r="B162" s="114" t="s">
        <v>138</v>
      </c>
      <c r="C162" s="162">
        <v>37306.080000000002</v>
      </c>
      <c r="D162" s="162">
        <v>37306.080000000002</v>
      </c>
      <c r="E162" s="48">
        <v>37306.1</v>
      </c>
      <c r="F162" s="154">
        <f t="shared" ref="F162:F163" si="22">D162*100/C162</f>
        <v>100</v>
      </c>
      <c r="G162" s="154">
        <f t="shared" ref="G162:G163" si="23">E162*100/D162</f>
        <v>100.00005361056428</v>
      </c>
    </row>
    <row r="163" spans="1:8" ht="38.25" x14ac:dyDescent="0.25">
      <c r="A163" s="46">
        <v>3</v>
      </c>
      <c r="B163" s="114" t="s">
        <v>139</v>
      </c>
      <c r="C163" s="48">
        <v>30</v>
      </c>
      <c r="D163" s="48">
        <v>30</v>
      </c>
      <c r="E163" s="48">
        <v>30</v>
      </c>
      <c r="F163" s="154">
        <f t="shared" si="22"/>
        <v>100</v>
      </c>
      <c r="G163" s="154">
        <f t="shared" si="23"/>
        <v>100</v>
      </c>
    </row>
    <row r="165" spans="1:8" ht="18" x14ac:dyDescent="0.25">
      <c r="A165" s="163" t="s">
        <v>199</v>
      </c>
      <c r="B165" s="163"/>
      <c r="C165" s="163"/>
      <c r="D165" s="163"/>
      <c r="E165" s="163"/>
      <c r="F165" s="163"/>
      <c r="G165" s="163"/>
      <c r="H165" s="152"/>
    </row>
    <row r="166" spans="1:8" ht="38.25" x14ac:dyDescent="0.25">
      <c r="A166" s="45" t="s">
        <v>2</v>
      </c>
      <c r="B166" s="45" t="s">
        <v>102</v>
      </c>
      <c r="C166" s="91" t="s">
        <v>181</v>
      </c>
      <c r="D166" s="91" t="s">
        <v>177</v>
      </c>
      <c r="E166" s="91" t="s">
        <v>178</v>
      </c>
      <c r="F166" s="91" t="s">
        <v>182</v>
      </c>
      <c r="G166" s="91" t="s">
        <v>179</v>
      </c>
    </row>
    <row r="167" spans="1:8" ht="25.5" x14ac:dyDescent="0.25">
      <c r="A167" s="46">
        <v>1</v>
      </c>
      <c r="B167" s="114" t="s">
        <v>137</v>
      </c>
      <c r="C167" s="48">
        <v>22.2</v>
      </c>
      <c r="D167" s="48">
        <v>22.2</v>
      </c>
      <c r="E167" s="48">
        <v>22.2</v>
      </c>
      <c r="F167" s="154">
        <f>D167*100/C167</f>
        <v>100</v>
      </c>
      <c r="G167" s="154">
        <f>E167*100/D167</f>
        <v>100</v>
      </c>
    </row>
    <row r="168" spans="1:8" ht="25.5" x14ac:dyDescent="0.25">
      <c r="A168" s="46">
        <v>2</v>
      </c>
      <c r="B168" s="114" t="s">
        <v>138</v>
      </c>
      <c r="C168" s="162">
        <v>29902.92</v>
      </c>
      <c r="D168" s="162">
        <v>29902.92</v>
      </c>
      <c r="E168" s="48">
        <v>29902.9</v>
      </c>
      <c r="F168" s="154">
        <f t="shared" ref="F168:F169" si="24">D168*100/C168</f>
        <v>100</v>
      </c>
      <c r="G168" s="154">
        <f t="shared" ref="G168:G169" si="25">E168*100/D168</f>
        <v>99.999933116899626</v>
      </c>
    </row>
    <row r="169" spans="1:8" ht="38.25" x14ac:dyDescent="0.25">
      <c r="A169" s="46">
        <v>3</v>
      </c>
      <c r="B169" s="114" t="s">
        <v>139</v>
      </c>
      <c r="C169" s="48">
        <v>24</v>
      </c>
      <c r="D169" s="48">
        <v>24</v>
      </c>
      <c r="E169" s="48">
        <v>24</v>
      </c>
      <c r="F169" s="154">
        <f t="shared" si="24"/>
        <v>100</v>
      </c>
      <c r="G169" s="154">
        <f t="shared" si="25"/>
        <v>100</v>
      </c>
    </row>
    <row r="171" spans="1:8" ht="18" x14ac:dyDescent="0.25">
      <c r="A171" s="163" t="s">
        <v>200</v>
      </c>
      <c r="B171" s="163"/>
      <c r="C171" s="163"/>
      <c r="D171" s="163"/>
      <c r="E171" s="163"/>
      <c r="F171" s="163"/>
      <c r="G171" s="163"/>
      <c r="H171" s="152"/>
    </row>
    <row r="172" spans="1:8" ht="38.25" x14ac:dyDescent="0.25">
      <c r="A172" s="45" t="s">
        <v>2</v>
      </c>
      <c r="B172" s="45" t="s">
        <v>102</v>
      </c>
      <c r="C172" s="91" t="s">
        <v>181</v>
      </c>
      <c r="D172" s="91" t="s">
        <v>177</v>
      </c>
      <c r="E172" s="91" t="s">
        <v>178</v>
      </c>
      <c r="F172" s="91" t="s">
        <v>182</v>
      </c>
      <c r="G172" s="91" t="s">
        <v>179</v>
      </c>
    </row>
    <row r="173" spans="1:8" ht="25.5" x14ac:dyDescent="0.25">
      <c r="A173" s="46">
        <v>1</v>
      </c>
      <c r="B173" s="114" t="s">
        <v>137</v>
      </c>
      <c r="C173" s="48">
        <v>24</v>
      </c>
      <c r="D173" s="48">
        <v>24</v>
      </c>
      <c r="E173" s="48">
        <v>24</v>
      </c>
      <c r="F173" s="154">
        <f>D173*100/C173</f>
        <v>100</v>
      </c>
      <c r="G173" s="154">
        <f>E173*100/D173</f>
        <v>100</v>
      </c>
    </row>
    <row r="174" spans="1:8" ht="25.5" x14ac:dyDescent="0.25">
      <c r="A174" s="46">
        <v>2</v>
      </c>
      <c r="B174" s="114" t="s">
        <v>138</v>
      </c>
      <c r="C174" s="162">
        <v>32720.91</v>
      </c>
      <c r="D174" s="162">
        <v>32720.91</v>
      </c>
      <c r="E174" s="48">
        <v>32720.9</v>
      </c>
      <c r="F174" s="154">
        <f t="shared" ref="F174:F175" si="26">D174*100/C174</f>
        <v>100</v>
      </c>
      <c r="G174" s="154">
        <f t="shared" ref="G174:G175" si="27">E174*100/D174</f>
        <v>99.999969438502774</v>
      </c>
    </row>
    <row r="175" spans="1:8" ht="38.25" x14ac:dyDescent="0.25">
      <c r="A175" s="46">
        <v>3</v>
      </c>
      <c r="B175" s="114" t="s">
        <v>139</v>
      </c>
      <c r="C175" s="48">
        <v>26</v>
      </c>
      <c r="D175" s="48">
        <v>26</v>
      </c>
      <c r="E175" s="48">
        <v>26</v>
      </c>
      <c r="F175" s="154">
        <f t="shared" si="26"/>
        <v>100</v>
      </c>
      <c r="G175" s="154">
        <f t="shared" si="27"/>
        <v>100</v>
      </c>
    </row>
    <row r="177" spans="1:8" ht="18" x14ac:dyDescent="0.25">
      <c r="A177" s="163" t="s">
        <v>201</v>
      </c>
      <c r="B177" s="163"/>
      <c r="C177" s="163"/>
      <c r="D177" s="163"/>
      <c r="E177" s="163"/>
      <c r="F177" s="163"/>
      <c r="G177" s="163"/>
      <c r="H177" s="152"/>
    </row>
    <row r="178" spans="1:8" ht="38.25" x14ac:dyDescent="0.25">
      <c r="A178" s="45" t="s">
        <v>2</v>
      </c>
      <c r="B178" s="45" t="s">
        <v>102</v>
      </c>
      <c r="C178" s="91" t="s">
        <v>181</v>
      </c>
      <c r="D178" s="91" t="s">
        <v>177</v>
      </c>
      <c r="E178" s="91" t="s">
        <v>178</v>
      </c>
      <c r="F178" s="91" t="s">
        <v>182</v>
      </c>
      <c r="G178" s="91" t="s">
        <v>179</v>
      </c>
    </row>
    <row r="179" spans="1:8" ht="25.5" x14ac:dyDescent="0.25">
      <c r="A179" s="46">
        <v>1</v>
      </c>
      <c r="B179" s="114" t="s">
        <v>137</v>
      </c>
      <c r="C179" s="48">
        <v>25</v>
      </c>
      <c r="D179" s="48">
        <v>25</v>
      </c>
      <c r="E179" s="48">
        <v>25</v>
      </c>
      <c r="F179" s="154">
        <f>D179*100/C179</f>
        <v>100</v>
      </c>
      <c r="G179" s="154">
        <f>E179*100/D179</f>
        <v>100</v>
      </c>
    </row>
    <row r="180" spans="1:8" ht="25.5" x14ac:dyDescent="0.25">
      <c r="A180" s="46">
        <v>2</v>
      </c>
      <c r="B180" s="114" t="s">
        <v>138</v>
      </c>
      <c r="C180" s="162">
        <v>34154.730000000003</v>
      </c>
      <c r="D180" s="162">
        <v>34154.730000000003</v>
      </c>
      <c r="E180" s="48">
        <v>34154.699999999997</v>
      </c>
      <c r="F180" s="154">
        <f t="shared" ref="F180:F181" si="28">D180*100/C180</f>
        <v>100</v>
      </c>
      <c r="G180" s="154">
        <f t="shared" ref="G180:G181" si="29">E180*100/D180</f>
        <v>99.999912164435187</v>
      </c>
    </row>
    <row r="181" spans="1:8" ht="38.25" x14ac:dyDescent="0.25">
      <c r="A181" s="46">
        <v>3</v>
      </c>
      <c r="B181" s="114" t="s">
        <v>139</v>
      </c>
      <c r="C181" s="48">
        <v>27</v>
      </c>
      <c r="D181" s="48">
        <v>27</v>
      </c>
      <c r="E181" s="48">
        <v>27</v>
      </c>
      <c r="F181" s="154">
        <f t="shared" si="28"/>
        <v>100</v>
      </c>
      <c r="G181" s="154">
        <f t="shared" si="29"/>
        <v>100</v>
      </c>
    </row>
    <row r="183" spans="1:8" ht="18" x14ac:dyDescent="0.25">
      <c r="A183" s="163" t="s">
        <v>202</v>
      </c>
      <c r="B183" s="163"/>
      <c r="C183" s="163"/>
      <c r="D183" s="163"/>
      <c r="E183" s="163"/>
      <c r="F183" s="163"/>
      <c r="G183" s="163"/>
      <c r="H183" s="152"/>
    </row>
    <row r="184" spans="1:8" ht="38.25" x14ac:dyDescent="0.25">
      <c r="A184" s="45" t="s">
        <v>2</v>
      </c>
      <c r="B184" s="45" t="s">
        <v>102</v>
      </c>
      <c r="C184" s="91" t="s">
        <v>181</v>
      </c>
      <c r="D184" s="91" t="s">
        <v>177</v>
      </c>
      <c r="E184" s="91" t="s">
        <v>178</v>
      </c>
      <c r="F184" s="91" t="s">
        <v>182</v>
      </c>
      <c r="G184" s="91" t="s">
        <v>179</v>
      </c>
    </row>
    <row r="185" spans="1:8" ht="25.5" x14ac:dyDescent="0.25">
      <c r="A185" s="46">
        <v>1</v>
      </c>
      <c r="B185" s="114" t="s">
        <v>137</v>
      </c>
      <c r="C185" s="162">
        <v>5.12</v>
      </c>
      <c r="D185" s="162">
        <v>5.12</v>
      </c>
      <c r="E185" s="164">
        <v>5.12</v>
      </c>
      <c r="F185" s="154">
        <f>D185*100/C185</f>
        <v>100</v>
      </c>
      <c r="G185" s="154">
        <f>E185*100/D185</f>
        <v>100</v>
      </c>
    </row>
    <row r="186" spans="1:8" ht="25.5" x14ac:dyDescent="0.25">
      <c r="A186" s="46">
        <v>2</v>
      </c>
      <c r="B186" s="114" t="s">
        <v>138</v>
      </c>
      <c r="C186" s="165">
        <v>6974.2079999999996</v>
      </c>
      <c r="D186" s="165">
        <v>6974.2079999999996</v>
      </c>
      <c r="E186" s="48">
        <v>6974.2</v>
      </c>
      <c r="F186" s="154">
        <f t="shared" ref="F186:F187" si="30">D186*100/C186</f>
        <v>100</v>
      </c>
      <c r="G186" s="154">
        <f t="shared" ref="G186:G187" si="31">E186*100/D186</f>
        <v>99.999885291634556</v>
      </c>
    </row>
    <row r="187" spans="1:8" ht="38.25" x14ac:dyDescent="0.25">
      <c r="A187" s="46">
        <v>3</v>
      </c>
      <c r="B187" s="114" t="s">
        <v>139</v>
      </c>
      <c r="C187" s="162">
        <v>5.12</v>
      </c>
      <c r="D187" s="162">
        <v>5.12</v>
      </c>
      <c r="E187" s="48">
        <v>5.12</v>
      </c>
      <c r="F187" s="154">
        <f t="shared" si="30"/>
        <v>100</v>
      </c>
      <c r="G187" s="154">
        <f t="shared" si="31"/>
        <v>100</v>
      </c>
    </row>
    <row r="189" spans="1:8" ht="18" x14ac:dyDescent="0.25">
      <c r="A189" s="166" t="s">
        <v>203</v>
      </c>
      <c r="B189" s="166"/>
      <c r="C189" s="166"/>
      <c r="D189" s="166"/>
      <c r="E189" s="166"/>
      <c r="F189" s="166"/>
      <c r="G189" s="166"/>
      <c r="H189" s="152"/>
    </row>
    <row r="190" spans="1:8" ht="38.25" x14ac:dyDescent="0.25">
      <c r="A190" s="45" t="s">
        <v>2</v>
      </c>
      <c r="B190" s="45" t="s">
        <v>102</v>
      </c>
      <c r="C190" s="91" t="s">
        <v>181</v>
      </c>
      <c r="D190" s="91" t="s">
        <v>177</v>
      </c>
      <c r="E190" s="91" t="s">
        <v>178</v>
      </c>
      <c r="F190" s="91" t="s">
        <v>182</v>
      </c>
      <c r="G190" s="91" t="s">
        <v>179</v>
      </c>
    </row>
    <row r="191" spans="1:8" ht="25.5" x14ac:dyDescent="0.25">
      <c r="A191" s="46">
        <v>1</v>
      </c>
      <c r="B191" s="114" t="s">
        <v>137</v>
      </c>
      <c r="C191" s="162">
        <v>4.12</v>
      </c>
      <c r="D191" s="162">
        <v>4.12</v>
      </c>
      <c r="E191" s="162">
        <v>4.12</v>
      </c>
      <c r="F191" s="154">
        <f>D191*100/C191</f>
        <v>100</v>
      </c>
      <c r="G191" s="154">
        <f>E191*100/D191</f>
        <v>100</v>
      </c>
    </row>
    <row r="192" spans="1:8" ht="25.5" x14ac:dyDescent="0.25">
      <c r="A192" s="46">
        <v>2</v>
      </c>
      <c r="B192" s="114" t="s">
        <v>138</v>
      </c>
      <c r="C192" s="165">
        <v>5795.808</v>
      </c>
      <c r="D192" s="165">
        <v>5795.808</v>
      </c>
      <c r="E192" s="162">
        <v>5795.8</v>
      </c>
      <c r="F192" s="154">
        <f t="shared" ref="F192:F193" si="32">D192*100/C192</f>
        <v>100.00000000000001</v>
      </c>
      <c r="G192" s="154">
        <f t="shared" ref="G192:G193" si="33">E192*100/D192</f>
        <v>99.99986196920257</v>
      </c>
    </row>
    <row r="193" spans="1:8" ht="38.25" x14ac:dyDescent="0.25">
      <c r="A193" s="46">
        <v>3</v>
      </c>
      <c r="B193" s="114" t="s">
        <v>139</v>
      </c>
      <c r="C193" s="162">
        <v>4.12</v>
      </c>
      <c r="D193" s="162">
        <v>4.12</v>
      </c>
      <c r="E193" s="162">
        <v>4.12</v>
      </c>
      <c r="F193" s="154">
        <f t="shared" si="32"/>
        <v>100</v>
      </c>
      <c r="G193" s="154">
        <f t="shared" si="33"/>
        <v>100</v>
      </c>
    </row>
    <row r="194" spans="1:8" ht="9" customHeight="1" x14ac:dyDescent="0.25"/>
    <row r="195" spans="1:8" ht="18" x14ac:dyDescent="0.25">
      <c r="A195" s="163" t="s">
        <v>204</v>
      </c>
      <c r="B195" s="163"/>
      <c r="C195" s="163"/>
      <c r="D195" s="163"/>
      <c r="E195" s="163"/>
      <c r="F195" s="163"/>
      <c r="G195" s="163"/>
      <c r="H195" s="152"/>
    </row>
    <row r="196" spans="1:8" ht="38.25" x14ac:dyDescent="0.25">
      <c r="A196" s="45" t="s">
        <v>2</v>
      </c>
      <c r="B196" s="45" t="s">
        <v>102</v>
      </c>
      <c r="C196" s="91" t="s">
        <v>181</v>
      </c>
      <c r="D196" s="91" t="s">
        <v>177</v>
      </c>
      <c r="E196" s="91" t="s">
        <v>178</v>
      </c>
      <c r="F196" s="91" t="s">
        <v>182</v>
      </c>
      <c r="G196" s="91" t="s">
        <v>179</v>
      </c>
    </row>
    <row r="197" spans="1:8" ht="25.5" x14ac:dyDescent="0.25">
      <c r="A197" s="46">
        <v>1</v>
      </c>
      <c r="B197" s="114" t="s">
        <v>137</v>
      </c>
      <c r="C197" s="162">
        <v>4.12</v>
      </c>
      <c r="D197" s="162">
        <v>4.12</v>
      </c>
      <c r="E197" s="162">
        <v>4.12</v>
      </c>
      <c r="F197" s="154">
        <f>D197*100/C197</f>
        <v>100</v>
      </c>
      <c r="G197" s="154">
        <f>E197*100/D197</f>
        <v>100</v>
      </c>
    </row>
    <row r="198" spans="1:8" ht="25.5" x14ac:dyDescent="0.25">
      <c r="A198" s="46">
        <v>2</v>
      </c>
      <c r="B198" s="114" t="s">
        <v>138</v>
      </c>
      <c r="C198" s="165">
        <v>5786.3040000000001</v>
      </c>
      <c r="D198" s="165">
        <v>5786.3040000000001</v>
      </c>
      <c r="E198" s="162">
        <v>5786.3</v>
      </c>
      <c r="F198" s="154">
        <f t="shared" ref="F198:F199" si="34">D198*100/C198</f>
        <v>100</v>
      </c>
      <c r="G198" s="154">
        <f t="shared" ref="G198:G199" si="35">E198*100/D198</f>
        <v>99.999930871243535</v>
      </c>
    </row>
    <row r="199" spans="1:8" ht="38.25" x14ac:dyDescent="0.25">
      <c r="A199" s="46">
        <v>3</v>
      </c>
      <c r="B199" s="114" t="s">
        <v>139</v>
      </c>
      <c r="C199" s="162">
        <v>4.12</v>
      </c>
      <c r="D199" s="162">
        <v>4.12</v>
      </c>
      <c r="E199" s="162">
        <v>4.12</v>
      </c>
      <c r="F199" s="154">
        <f t="shared" si="34"/>
        <v>100</v>
      </c>
      <c r="G199" s="154">
        <f t="shared" si="35"/>
        <v>100</v>
      </c>
    </row>
    <row r="200" spans="1:8" ht="9.75" customHeight="1" x14ac:dyDescent="0.25"/>
    <row r="201" spans="1:8" ht="2.25" hidden="1" customHeight="1" x14ac:dyDescent="0.25">
      <c r="A201" s="126"/>
      <c r="B201" s="126"/>
      <c r="C201" s="126"/>
      <c r="D201" s="126"/>
      <c r="E201" s="126"/>
      <c r="F201" s="126"/>
      <c r="G201" s="126"/>
    </row>
    <row r="202" spans="1:8" hidden="1" x14ac:dyDescent="0.25">
      <c r="A202" s="126"/>
      <c r="B202" s="126"/>
      <c r="C202" s="126"/>
      <c r="D202" s="126"/>
      <c r="E202" s="126"/>
      <c r="F202" s="126"/>
      <c r="G202" s="126"/>
    </row>
    <row r="203" spans="1:8" ht="18" x14ac:dyDescent="0.25">
      <c r="A203" s="163" t="s">
        <v>205</v>
      </c>
      <c r="B203" s="163"/>
      <c r="C203" s="163"/>
      <c r="D203" s="163"/>
      <c r="E203" s="163"/>
      <c r="F203" s="163"/>
      <c r="G203" s="163"/>
      <c r="H203" s="152"/>
    </row>
    <row r="204" spans="1:8" ht="38.25" x14ac:dyDescent="0.25">
      <c r="A204" s="45" t="s">
        <v>2</v>
      </c>
      <c r="B204" s="45" t="s">
        <v>102</v>
      </c>
      <c r="C204" s="91" t="s">
        <v>181</v>
      </c>
      <c r="D204" s="91" t="s">
        <v>177</v>
      </c>
      <c r="E204" s="91" t="s">
        <v>178</v>
      </c>
      <c r="F204" s="91" t="s">
        <v>182</v>
      </c>
      <c r="G204" s="91" t="s">
        <v>179</v>
      </c>
    </row>
    <row r="205" spans="1:8" ht="25.5" x14ac:dyDescent="0.25">
      <c r="A205" s="46">
        <v>1</v>
      </c>
      <c r="B205" s="114" t="s">
        <v>137</v>
      </c>
      <c r="C205" s="162">
        <v>9.24</v>
      </c>
      <c r="D205" s="162">
        <v>9.24</v>
      </c>
      <c r="E205" s="162">
        <v>9.24</v>
      </c>
      <c r="F205" s="154">
        <f>D205*100/C205</f>
        <v>100</v>
      </c>
      <c r="G205" s="154">
        <f>E205*100/D205</f>
        <v>100</v>
      </c>
    </row>
    <row r="206" spans="1:8" ht="25.5" x14ac:dyDescent="0.25">
      <c r="A206" s="46">
        <v>2</v>
      </c>
      <c r="B206" s="114" t="s">
        <v>138</v>
      </c>
      <c r="C206" s="165">
        <v>12493.415999999999</v>
      </c>
      <c r="D206" s="165">
        <v>12493.415999999999</v>
      </c>
      <c r="E206" s="162">
        <v>12493.4</v>
      </c>
      <c r="F206" s="154">
        <f t="shared" ref="F206:F207" si="36">D206*100/C206</f>
        <v>100</v>
      </c>
      <c r="G206" s="154">
        <f t="shared" ref="G206:G207" si="37">E206*100/D206</f>
        <v>99.999871932544309</v>
      </c>
    </row>
    <row r="207" spans="1:8" ht="38.25" x14ac:dyDescent="0.25">
      <c r="A207" s="46">
        <v>3</v>
      </c>
      <c r="B207" s="114" t="s">
        <v>139</v>
      </c>
      <c r="C207" s="162">
        <v>9.24</v>
      </c>
      <c r="D207" s="162">
        <v>9.24</v>
      </c>
      <c r="E207" s="162">
        <v>9.24</v>
      </c>
      <c r="F207" s="154">
        <f t="shared" si="36"/>
        <v>100</v>
      </c>
      <c r="G207" s="154">
        <f t="shared" si="37"/>
        <v>100</v>
      </c>
    </row>
    <row r="209" spans="1:8" ht="18" x14ac:dyDescent="0.25">
      <c r="A209" s="163" t="s">
        <v>206</v>
      </c>
      <c r="B209" s="163"/>
      <c r="C209" s="163"/>
      <c r="D209" s="163"/>
      <c r="E209" s="163"/>
      <c r="F209" s="163"/>
      <c r="G209" s="163"/>
      <c r="H209" s="152"/>
    </row>
    <row r="210" spans="1:8" ht="38.25" x14ac:dyDescent="0.25">
      <c r="A210" s="45" t="s">
        <v>2</v>
      </c>
      <c r="B210" s="45" t="s">
        <v>102</v>
      </c>
      <c r="C210" s="91" t="s">
        <v>181</v>
      </c>
      <c r="D210" s="91" t="s">
        <v>177</v>
      </c>
      <c r="E210" s="91" t="s">
        <v>178</v>
      </c>
      <c r="F210" s="91" t="s">
        <v>182</v>
      </c>
      <c r="G210" s="91" t="s">
        <v>179</v>
      </c>
    </row>
    <row r="211" spans="1:8" ht="25.5" x14ac:dyDescent="0.25">
      <c r="A211" s="46">
        <v>1</v>
      </c>
      <c r="B211" s="114" t="s">
        <v>137</v>
      </c>
      <c r="C211" s="48">
        <v>60.5</v>
      </c>
      <c r="D211" s="48">
        <v>61</v>
      </c>
      <c r="E211" s="164">
        <v>61</v>
      </c>
      <c r="F211" s="154">
        <f>D211*100/C211</f>
        <v>100.82644628099173</v>
      </c>
      <c r="G211" s="154">
        <f>E211*100/D211</f>
        <v>100</v>
      </c>
    </row>
    <row r="212" spans="1:8" ht="25.5" x14ac:dyDescent="0.25">
      <c r="A212" s="46">
        <v>2</v>
      </c>
      <c r="B212" s="114" t="s">
        <v>138</v>
      </c>
      <c r="C212" s="48">
        <v>72227.899999999994</v>
      </c>
      <c r="D212" s="48">
        <v>83648.800000000003</v>
      </c>
      <c r="E212" s="164">
        <v>83648.399999999994</v>
      </c>
      <c r="F212" s="154">
        <f t="shared" ref="F212:F213" si="38">D212*100/C212</f>
        <v>115.81231075526217</v>
      </c>
      <c r="G212" s="154">
        <f t="shared" ref="G212:G213" si="39">E212*100/D212</f>
        <v>99.999521810235166</v>
      </c>
    </row>
    <row r="213" spans="1:8" ht="38.25" x14ac:dyDescent="0.25">
      <c r="A213" s="46">
        <v>3</v>
      </c>
      <c r="B213" s="114" t="s">
        <v>139</v>
      </c>
      <c r="C213" s="164">
        <v>45</v>
      </c>
      <c r="D213" s="164">
        <v>44</v>
      </c>
      <c r="E213" s="164">
        <v>45</v>
      </c>
      <c r="F213" s="154">
        <f t="shared" si="38"/>
        <v>97.777777777777771</v>
      </c>
      <c r="G213" s="154">
        <f t="shared" si="39"/>
        <v>102.27272727272727</v>
      </c>
    </row>
    <row r="215" spans="1:8" ht="18" x14ac:dyDescent="0.25">
      <c r="A215" s="163" t="s">
        <v>207</v>
      </c>
      <c r="B215" s="163"/>
      <c r="C215" s="163"/>
      <c r="D215" s="163"/>
      <c r="E215" s="163"/>
      <c r="F215" s="163"/>
      <c r="G215" s="163"/>
      <c r="H215" s="152"/>
    </row>
    <row r="216" spans="1:8" ht="38.25" x14ac:dyDescent="0.25">
      <c r="A216" s="45" t="s">
        <v>2</v>
      </c>
      <c r="B216" s="45" t="s">
        <v>102</v>
      </c>
      <c r="C216" s="91" t="s">
        <v>181</v>
      </c>
      <c r="D216" s="91" t="s">
        <v>177</v>
      </c>
      <c r="E216" s="91" t="s">
        <v>178</v>
      </c>
      <c r="F216" s="91" t="s">
        <v>182</v>
      </c>
      <c r="G216" s="91" t="s">
        <v>179</v>
      </c>
    </row>
    <row r="217" spans="1:8" ht="25.5" x14ac:dyDescent="0.25">
      <c r="A217" s="46">
        <v>1</v>
      </c>
      <c r="B217" s="114" t="s">
        <v>137</v>
      </c>
      <c r="C217" s="48">
        <v>39.5</v>
      </c>
      <c r="D217" s="48">
        <v>39.5</v>
      </c>
      <c r="E217" s="48">
        <v>41.5</v>
      </c>
      <c r="F217" s="154">
        <f>D217*100/C217</f>
        <v>100</v>
      </c>
      <c r="G217" s="154">
        <f>E217*100/D217</f>
        <v>105.0632911392405</v>
      </c>
    </row>
    <row r="218" spans="1:8" ht="25.5" x14ac:dyDescent="0.25">
      <c r="A218" s="46">
        <v>2</v>
      </c>
      <c r="B218" s="114" t="s">
        <v>138</v>
      </c>
      <c r="C218" s="48">
        <v>48428.4</v>
      </c>
      <c r="D218" s="48">
        <v>53656.2</v>
      </c>
      <c r="E218" s="164">
        <v>56399.4</v>
      </c>
      <c r="F218" s="154">
        <f t="shared" ref="F218:F219" si="40">D218*100/C218</f>
        <v>110.79490546869192</v>
      </c>
      <c r="G218" s="154">
        <f t="shared" ref="G218:G219" si="41">E218*100/D218</f>
        <v>105.1125499010366</v>
      </c>
    </row>
    <row r="219" spans="1:8" ht="38.25" x14ac:dyDescent="0.25">
      <c r="A219" s="46">
        <v>3</v>
      </c>
      <c r="B219" s="114" t="s">
        <v>139</v>
      </c>
      <c r="C219" s="164">
        <v>35</v>
      </c>
      <c r="D219" s="164">
        <v>37</v>
      </c>
      <c r="E219" s="164">
        <v>39</v>
      </c>
      <c r="F219" s="154">
        <f t="shared" si="40"/>
        <v>105.71428571428571</v>
      </c>
      <c r="G219" s="154">
        <f t="shared" si="41"/>
        <v>105.4054054054054</v>
      </c>
    </row>
    <row r="221" spans="1:8" ht="18" x14ac:dyDescent="0.25">
      <c r="A221" s="163" t="s">
        <v>208</v>
      </c>
      <c r="B221" s="163"/>
      <c r="C221" s="163"/>
      <c r="D221" s="163"/>
      <c r="E221" s="163"/>
      <c r="F221" s="163"/>
      <c r="G221" s="163"/>
      <c r="H221" s="152"/>
    </row>
    <row r="222" spans="1:8" ht="38.25" x14ac:dyDescent="0.25">
      <c r="A222" s="45" t="s">
        <v>2</v>
      </c>
      <c r="B222" s="45" t="s">
        <v>102</v>
      </c>
      <c r="C222" s="91" t="s">
        <v>181</v>
      </c>
      <c r="D222" s="91" t="s">
        <v>177</v>
      </c>
      <c r="E222" s="91" t="s">
        <v>178</v>
      </c>
      <c r="F222" s="91" t="s">
        <v>182</v>
      </c>
      <c r="G222" s="91" t="s">
        <v>179</v>
      </c>
    </row>
    <row r="223" spans="1:8" ht="25.5" x14ac:dyDescent="0.25">
      <c r="A223" s="46">
        <v>1</v>
      </c>
      <c r="B223" s="114" t="s">
        <v>137</v>
      </c>
      <c r="C223" s="48">
        <v>26.5</v>
      </c>
      <c r="D223" s="48">
        <v>27</v>
      </c>
      <c r="E223" s="164">
        <v>27</v>
      </c>
      <c r="F223" s="154">
        <f>D223*100/C223</f>
        <v>101.88679245283019</v>
      </c>
      <c r="G223" s="154">
        <f>E223*100/D223</f>
        <v>100</v>
      </c>
    </row>
    <row r="224" spans="1:8" ht="25.5" x14ac:dyDescent="0.25">
      <c r="A224" s="46">
        <v>2</v>
      </c>
      <c r="B224" s="114" t="s">
        <v>138</v>
      </c>
      <c r="C224" s="48">
        <v>32035.9</v>
      </c>
      <c r="D224" s="48">
        <v>36860.400000000001</v>
      </c>
      <c r="E224" s="164">
        <v>36860.400000000001</v>
      </c>
      <c r="F224" s="154">
        <f t="shared" ref="F224:F225" si="42">D224*100/C224</f>
        <v>115.05966743559568</v>
      </c>
      <c r="G224" s="154">
        <f t="shared" ref="G224:G225" si="43">E224*100/D224</f>
        <v>100</v>
      </c>
    </row>
    <row r="225" spans="1:8" ht="38.25" x14ac:dyDescent="0.25">
      <c r="A225" s="46">
        <v>3</v>
      </c>
      <c r="B225" s="114" t="s">
        <v>139</v>
      </c>
      <c r="C225" s="48">
        <v>23</v>
      </c>
      <c r="D225" s="48">
        <v>23</v>
      </c>
      <c r="E225" s="164">
        <v>23</v>
      </c>
      <c r="F225" s="154">
        <f t="shared" si="42"/>
        <v>100</v>
      </c>
      <c r="G225" s="154">
        <f t="shared" si="43"/>
        <v>100</v>
      </c>
    </row>
    <row r="227" spans="1:8" ht="18" x14ac:dyDescent="0.25">
      <c r="A227" s="163" t="s">
        <v>209</v>
      </c>
      <c r="B227" s="163"/>
      <c r="C227" s="163"/>
      <c r="D227" s="163"/>
      <c r="E227" s="163"/>
      <c r="F227" s="163"/>
      <c r="G227" s="163"/>
      <c r="H227" s="152"/>
    </row>
    <row r="228" spans="1:8" ht="38.25" x14ac:dyDescent="0.25">
      <c r="A228" s="45" t="s">
        <v>2</v>
      </c>
      <c r="B228" s="45" t="s">
        <v>102</v>
      </c>
      <c r="C228" s="91" t="s">
        <v>181</v>
      </c>
      <c r="D228" s="91" t="s">
        <v>177</v>
      </c>
      <c r="E228" s="91" t="s">
        <v>178</v>
      </c>
      <c r="F228" s="91" t="s">
        <v>182</v>
      </c>
      <c r="G228" s="91" t="s">
        <v>179</v>
      </c>
    </row>
    <row r="229" spans="1:8" ht="25.5" x14ac:dyDescent="0.25">
      <c r="A229" s="46">
        <v>1</v>
      </c>
      <c r="B229" s="114" t="s">
        <v>137</v>
      </c>
      <c r="C229" s="48">
        <v>29</v>
      </c>
      <c r="D229" s="48">
        <v>30</v>
      </c>
      <c r="E229" s="48">
        <v>30</v>
      </c>
      <c r="F229" s="154">
        <f>D229*100/C229</f>
        <v>103.44827586206897</v>
      </c>
      <c r="G229" s="154">
        <f>E229*100/D229</f>
        <v>100</v>
      </c>
    </row>
    <row r="230" spans="1:8" ht="25.5" x14ac:dyDescent="0.25">
      <c r="A230" s="46">
        <v>2</v>
      </c>
      <c r="B230" s="114" t="s">
        <v>138</v>
      </c>
      <c r="C230" s="48">
        <v>35207.199999999997</v>
      </c>
      <c r="D230" s="48">
        <v>41128.800000000003</v>
      </c>
      <c r="E230" s="48">
        <v>41128.800000000003</v>
      </c>
      <c r="F230" s="154">
        <f t="shared" ref="F230:F231" si="44">D230*100/C230</f>
        <v>116.81928696403011</v>
      </c>
      <c r="G230" s="154">
        <f t="shared" ref="G230:G231" si="45">E230*100/D230</f>
        <v>100</v>
      </c>
    </row>
    <row r="231" spans="1:8" ht="38.25" x14ac:dyDescent="0.25">
      <c r="A231" s="46">
        <v>3</v>
      </c>
      <c r="B231" s="114" t="s">
        <v>139</v>
      </c>
      <c r="C231" s="48">
        <v>26</v>
      </c>
      <c r="D231" s="48">
        <v>26</v>
      </c>
      <c r="E231" s="48">
        <v>26</v>
      </c>
      <c r="F231" s="154">
        <f t="shared" si="44"/>
        <v>100</v>
      </c>
      <c r="G231" s="154">
        <f t="shared" si="45"/>
        <v>100</v>
      </c>
    </row>
    <row r="233" spans="1:8" ht="18" x14ac:dyDescent="0.25">
      <c r="A233" s="163" t="s">
        <v>210</v>
      </c>
      <c r="B233" s="163"/>
      <c r="C233" s="163"/>
      <c r="D233" s="163"/>
      <c r="E233" s="163"/>
      <c r="F233" s="163"/>
      <c r="G233" s="163"/>
      <c r="H233" s="152"/>
    </row>
    <row r="234" spans="1:8" ht="38.25" x14ac:dyDescent="0.25">
      <c r="A234" s="45" t="s">
        <v>2</v>
      </c>
      <c r="B234" s="45" t="s">
        <v>102</v>
      </c>
      <c r="C234" s="91" t="s">
        <v>181</v>
      </c>
      <c r="D234" s="91" t="s">
        <v>177</v>
      </c>
      <c r="E234" s="91" t="s">
        <v>178</v>
      </c>
      <c r="F234" s="91" t="s">
        <v>182</v>
      </c>
      <c r="G234" s="91" t="s">
        <v>179</v>
      </c>
    </row>
    <row r="235" spans="1:8" ht="25.5" x14ac:dyDescent="0.25">
      <c r="A235" s="46">
        <v>1</v>
      </c>
      <c r="B235" s="114" t="s">
        <v>137</v>
      </c>
      <c r="C235" s="48">
        <v>11</v>
      </c>
      <c r="D235" s="48">
        <v>11</v>
      </c>
      <c r="E235" s="48">
        <v>11</v>
      </c>
      <c r="F235" s="154">
        <f>D235*100/C235</f>
        <v>100</v>
      </c>
      <c r="G235" s="154">
        <f>E235*100/D235</f>
        <v>100</v>
      </c>
    </row>
    <row r="236" spans="1:8" ht="25.5" x14ac:dyDescent="0.25">
      <c r="A236" s="46">
        <v>2</v>
      </c>
      <c r="B236" s="114" t="s">
        <v>138</v>
      </c>
      <c r="C236" s="48">
        <v>13040.8</v>
      </c>
      <c r="D236" s="48">
        <v>15336</v>
      </c>
      <c r="E236" s="48">
        <v>15336</v>
      </c>
      <c r="F236" s="154">
        <f t="shared" ref="F236:F237" si="46">D236*100/C236</f>
        <v>117.60014723023129</v>
      </c>
      <c r="G236" s="154">
        <f t="shared" ref="G236:G237" si="47">E236*100/D236</f>
        <v>100</v>
      </c>
    </row>
    <row r="237" spans="1:8" ht="38.25" x14ac:dyDescent="0.25">
      <c r="A237" s="46">
        <v>3</v>
      </c>
      <c r="B237" s="114" t="s">
        <v>139</v>
      </c>
      <c r="C237" s="48">
        <v>12</v>
      </c>
      <c r="D237" s="48">
        <v>10</v>
      </c>
      <c r="E237" s="48">
        <v>11</v>
      </c>
      <c r="F237" s="154">
        <f t="shared" si="46"/>
        <v>83.333333333333329</v>
      </c>
      <c r="G237" s="154">
        <f t="shared" si="47"/>
        <v>110</v>
      </c>
    </row>
    <row r="239" spans="1:8" ht="18" x14ac:dyDescent="0.25">
      <c r="A239" s="163" t="s">
        <v>211</v>
      </c>
      <c r="B239" s="163"/>
      <c r="C239" s="163"/>
      <c r="D239" s="163"/>
      <c r="E239" s="163"/>
      <c r="F239" s="163"/>
      <c r="G239" s="163"/>
      <c r="H239" s="152"/>
    </row>
    <row r="240" spans="1:8" ht="38.25" x14ac:dyDescent="0.25">
      <c r="A240" s="45" t="s">
        <v>2</v>
      </c>
      <c r="B240" s="45" t="s">
        <v>102</v>
      </c>
      <c r="C240" s="91" t="s">
        <v>181</v>
      </c>
      <c r="D240" s="91" t="s">
        <v>177</v>
      </c>
      <c r="E240" s="91" t="s">
        <v>178</v>
      </c>
      <c r="F240" s="91" t="s">
        <v>182</v>
      </c>
      <c r="G240" s="91" t="s">
        <v>179</v>
      </c>
    </row>
    <row r="241" spans="1:8" ht="25.5" x14ac:dyDescent="0.25">
      <c r="A241" s="46">
        <v>1</v>
      </c>
      <c r="B241" s="114" t="s">
        <v>137</v>
      </c>
      <c r="C241" s="48">
        <v>2</v>
      </c>
      <c r="D241" s="48">
        <v>2.5</v>
      </c>
      <c r="E241" s="48">
        <v>8</v>
      </c>
      <c r="F241" s="154">
        <f>D241*100/C241</f>
        <v>125</v>
      </c>
      <c r="G241" s="154">
        <f>E241*100/D241</f>
        <v>320</v>
      </c>
    </row>
    <row r="242" spans="1:8" ht="25.5" x14ac:dyDescent="0.25">
      <c r="A242" s="46">
        <v>2</v>
      </c>
      <c r="B242" s="114" t="s">
        <v>138</v>
      </c>
      <c r="C242" s="48">
        <v>2402.4</v>
      </c>
      <c r="D242" s="48">
        <v>3590.4</v>
      </c>
      <c r="E242" s="48">
        <v>10526.4</v>
      </c>
      <c r="F242" s="154">
        <f t="shared" ref="F242:F243" si="48">D242*100/C242</f>
        <v>149.45054945054943</v>
      </c>
      <c r="G242" s="154">
        <f t="shared" ref="G242:G243" si="49">E242*100/D242</f>
        <v>293.18181818181819</v>
      </c>
    </row>
    <row r="243" spans="1:8" ht="38.25" x14ac:dyDescent="0.25">
      <c r="A243" s="46">
        <v>3</v>
      </c>
      <c r="B243" s="114" t="s">
        <v>139</v>
      </c>
      <c r="C243" s="48">
        <v>2</v>
      </c>
      <c r="D243" s="48">
        <v>2.5</v>
      </c>
      <c r="E243" s="48">
        <v>8</v>
      </c>
      <c r="F243" s="154">
        <f t="shared" si="48"/>
        <v>125</v>
      </c>
      <c r="G243" s="154">
        <f t="shared" si="49"/>
        <v>320</v>
      </c>
    </row>
    <row r="245" spans="1:8" ht="18" x14ac:dyDescent="0.25">
      <c r="A245" s="163" t="s">
        <v>212</v>
      </c>
      <c r="B245" s="163"/>
      <c r="C245" s="163"/>
      <c r="D245" s="163"/>
      <c r="E245" s="163"/>
      <c r="F245" s="163"/>
      <c r="G245" s="163"/>
      <c r="H245" s="152"/>
    </row>
    <row r="246" spans="1:8" ht="38.25" x14ac:dyDescent="0.25">
      <c r="A246" s="45" t="s">
        <v>2</v>
      </c>
      <c r="B246" s="45" t="s">
        <v>102</v>
      </c>
      <c r="C246" s="91" t="s">
        <v>181</v>
      </c>
      <c r="D246" s="91" t="s">
        <v>177</v>
      </c>
      <c r="E246" s="91" t="s">
        <v>178</v>
      </c>
      <c r="F246" s="91" t="s">
        <v>182</v>
      </c>
      <c r="G246" s="91" t="s">
        <v>179</v>
      </c>
    </row>
    <row r="247" spans="1:8" ht="25.5" x14ac:dyDescent="0.25">
      <c r="A247" s="46">
        <v>1</v>
      </c>
      <c r="B247" s="114" t="s">
        <v>137</v>
      </c>
      <c r="C247" s="48">
        <v>21</v>
      </c>
      <c r="D247" s="48">
        <v>21</v>
      </c>
      <c r="E247" s="48">
        <v>21</v>
      </c>
      <c r="F247" s="154">
        <f>D247*100/C247</f>
        <v>100</v>
      </c>
      <c r="G247" s="154">
        <f>E247*100/D247</f>
        <v>100</v>
      </c>
    </row>
    <row r="248" spans="1:8" ht="25.5" x14ac:dyDescent="0.25">
      <c r="A248" s="46">
        <v>2</v>
      </c>
      <c r="B248" s="114" t="s">
        <v>138</v>
      </c>
      <c r="C248" s="48">
        <v>23159.200000000001</v>
      </c>
      <c r="D248" s="48">
        <v>37623.599999999999</v>
      </c>
      <c r="E248" s="48">
        <v>37623.599999999999</v>
      </c>
      <c r="F248" s="154">
        <f t="shared" ref="F248:F249" si="50">D248*100/C248</f>
        <v>162.45638882172096</v>
      </c>
      <c r="G248" s="154">
        <f t="shared" ref="G248:G249" si="51">E248*100/D248</f>
        <v>100</v>
      </c>
    </row>
    <row r="249" spans="1:8" ht="38.25" x14ac:dyDescent="0.25">
      <c r="A249" s="46">
        <v>3</v>
      </c>
      <c r="B249" s="114" t="s">
        <v>139</v>
      </c>
      <c r="C249" s="48">
        <v>14</v>
      </c>
      <c r="D249" s="48">
        <v>16</v>
      </c>
      <c r="E249" s="48">
        <v>16</v>
      </c>
      <c r="F249" s="154">
        <f t="shared" si="50"/>
        <v>114.28571428571429</v>
      </c>
      <c r="G249" s="154">
        <f t="shared" si="51"/>
        <v>100</v>
      </c>
    </row>
    <row r="251" spans="1:8" ht="34.5" customHeight="1" x14ac:dyDescent="0.25">
      <c r="A251" s="167" t="s">
        <v>215</v>
      </c>
      <c r="B251" s="167"/>
      <c r="C251" s="167"/>
      <c r="D251" s="167"/>
      <c r="E251" s="167"/>
      <c r="F251" s="167"/>
      <c r="G251" s="167"/>
      <c r="H251" s="152"/>
    </row>
    <row r="252" spans="1:8" ht="38.25" x14ac:dyDescent="0.25">
      <c r="A252" s="45" t="s">
        <v>2</v>
      </c>
      <c r="B252" s="45" t="s">
        <v>102</v>
      </c>
      <c r="C252" s="91" t="s">
        <v>181</v>
      </c>
      <c r="D252" s="91" t="s">
        <v>177</v>
      </c>
      <c r="E252" s="91" t="s">
        <v>178</v>
      </c>
      <c r="F252" s="91" t="s">
        <v>182</v>
      </c>
      <c r="G252" s="91" t="s">
        <v>179</v>
      </c>
    </row>
    <row r="253" spans="1:8" ht="25.5" x14ac:dyDescent="0.25">
      <c r="A253" s="46">
        <v>1</v>
      </c>
      <c r="B253" s="114" t="s">
        <v>137</v>
      </c>
      <c r="C253" s="48">
        <v>19</v>
      </c>
      <c r="D253" s="48">
        <v>18.5</v>
      </c>
      <c r="E253" s="48">
        <v>18.5</v>
      </c>
      <c r="F253" s="154">
        <f>D253*100/C253</f>
        <v>97.368421052631575</v>
      </c>
      <c r="G253" s="154">
        <f>E253*100/D253</f>
        <v>100</v>
      </c>
    </row>
    <row r="254" spans="1:8" ht="25.5" x14ac:dyDescent="0.25">
      <c r="A254" s="46">
        <v>2</v>
      </c>
      <c r="B254" s="114" t="s">
        <v>138</v>
      </c>
      <c r="C254" s="48">
        <v>22477.200000000001</v>
      </c>
      <c r="D254" s="48">
        <v>25469.4</v>
      </c>
      <c r="E254" s="48">
        <v>25469.4</v>
      </c>
      <c r="F254" s="154">
        <f t="shared" ref="F254:F255" si="52">D254*100/C254</f>
        <v>113.31215631840264</v>
      </c>
      <c r="G254" s="154">
        <f t="shared" ref="G254:G255" si="53">E254*100/D254</f>
        <v>100</v>
      </c>
    </row>
    <row r="255" spans="1:8" ht="38.25" x14ac:dyDescent="0.25">
      <c r="A255" s="46">
        <v>3</v>
      </c>
      <c r="B255" s="114" t="s">
        <v>139</v>
      </c>
      <c r="C255" s="48">
        <v>21</v>
      </c>
      <c r="D255" s="48">
        <v>18</v>
      </c>
      <c r="E255" s="48">
        <v>18</v>
      </c>
      <c r="F255" s="154">
        <f t="shared" si="52"/>
        <v>85.714285714285708</v>
      </c>
      <c r="G255" s="154">
        <f t="shared" si="53"/>
        <v>100</v>
      </c>
    </row>
    <row r="257" spans="1:8" ht="39" customHeight="1" x14ac:dyDescent="0.25">
      <c r="A257" s="167" t="s">
        <v>213</v>
      </c>
      <c r="B257" s="167"/>
      <c r="C257" s="167"/>
      <c r="D257" s="167"/>
      <c r="E257" s="167"/>
      <c r="F257" s="167"/>
      <c r="G257" s="167"/>
      <c r="H257" s="152"/>
    </row>
    <row r="258" spans="1:8" ht="38.25" x14ac:dyDescent="0.25">
      <c r="A258" s="45" t="s">
        <v>2</v>
      </c>
      <c r="B258" s="45" t="s">
        <v>102</v>
      </c>
      <c r="C258" s="91" t="s">
        <v>181</v>
      </c>
      <c r="D258" s="91" t="s">
        <v>177</v>
      </c>
      <c r="E258" s="91" t="s">
        <v>178</v>
      </c>
      <c r="F258" s="91" t="s">
        <v>182</v>
      </c>
      <c r="G258" s="91" t="s">
        <v>179</v>
      </c>
    </row>
    <row r="259" spans="1:8" ht="25.5" x14ac:dyDescent="0.25">
      <c r="A259" s="46">
        <v>1</v>
      </c>
      <c r="B259" s="114" t="s">
        <v>137</v>
      </c>
      <c r="C259" s="48">
        <v>20</v>
      </c>
      <c r="D259" s="48">
        <v>20.5</v>
      </c>
      <c r="E259" s="48">
        <v>20.5</v>
      </c>
      <c r="F259" s="154">
        <f>D259*100/C259</f>
        <v>102.5</v>
      </c>
      <c r="G259" s="154">
        <f>E259*100/D259</f>
        <v>100</v>
      </c>
    </row>
    <row r="260" spans="1:8" ht="25.5" x14ac:dyDescent="0.25">
      <c r="A260" s="46">
        <v>2</v>
      </c>
      <c r="B260" s="114" t="s">
        <v>138</v>
      </c>
      <c r="C260" s="48">
        <v>22359.200000000001</v>
      </c>
      <c r="D260" s="48">
        <v>28413.599999999999</v>
      </c>
      <c r="E260" s="48">
        <v>28413.599999999999</v>
      </c>
      <c r="F260" s="154">
        <f t="shared" ref="F260:F261" si="54">D260*100/C260</f>
        <v>127.07789187448567</v>
      </c>
      <c r="G260" s="154">
        <f t="shared" ref="G260:G261" si="55">E260*100/D260</f>
        <v>100</v>
      </c>
    </row>
    <row r="261" spans="1:8" ht="38.25" x14ac:dyDescent="0.25">
      <c r="A261" s="46">
        <v>3</v>
      </c>
      <c r="B261" s="114" t="s">
        <v>139</v>
      </c>
      <c r="C261" s="48">
        <v>17</v>
      </c>
      <c r="D261" s="48">
        <v>19</v>
      </c>
      <c r="E261" s="48">
        <v>18</v>
      </c>
      <c r="F261" s="154">
        <f t="shared" si="54"/>
        <v>111.76470588235294</v>
      </c>
      <c r="G261" s="154">
        <f t="shared" si="55"/>
        <v>94.736842105263165</v>
      </c>
    </row>
    <row r="262" spans="1:8" ht="8.25" customHeight="1" x14ac:dyDescent="0.25"/>
    <row r="263" spans="1:8" ht="34.5" customHeight="1" x14ac:dyDescent="0.25">
      <c r="A263" s="167" t="s">
        <v>214</v>
      </c>
      <c r="B263" s="167"/>
      <c r="C263" s="167"/>
      <c r="D263" s="167"/>
      <c r="E263" s="167"/>
      <c r="F263" s="167"/>
      <c r="G263" s="167"/>
      <c r="H263" s="152"/>
    </row>
    <row r="264" spans="1:8" ht="38.25" x14ac:dyDescent="0.25">
      <c r="A264" s="45" t="s">
        <v>2</v>
      </c>
      <c r="B264" s="45" t="s">
        <v>102</v>
      </c>
      <c r="C264" s="91" t="s">
        <v>181</v>
      </c>
      <c r="D264" s="91" t="s">
        <v>177</v>
      </c>
      <c r="E264" s="91" t="s">
        <v>178</v>
      </c>
      <c r="F264" s="91" t="s">
        <v>182</v>
      </c>
      <c r="G264" s="91" t="s">
        <v>179</v>
      </c>
    </row>
    <row r="265" spans="1:8" ht="25.5" x14ac:dyDescent="0.25">
      <c r="A265" s="46">
        <v>1</v>
      </c>
      <c r="B265" s="114" t="s">
        <v>137</v>
      </c>
      <c r="C265" s="48">
        <v>22.5</v>
      </c>
      <c r="D265" s="48">
        <v>23.5</v>
      </c>
      <c r="E265" s="48">
        <v>23.5</v>
      </c>
      <c r="F265" s="154">
        <f>D265*100/C265</f>
        <v>104.44444444444444</v>
      </c>
      <c r="G265" s="154">
        <f>E265*100/D265</f>
        <v>100</v>
      </c>
    </row>
    <row r="266" spans="1:8" ht="25.5" x14ac:dyDescent="0.25">
      <c r="A266" s="46">
        <v>2</v>
      </c>
      <c r="B266" s="114" t="s">
        <v>138</v>
      </c>
      <c r="C266" s="48">
        <v>25693.599999999999</v>
      </c>
      <c r="D266" s="48">
        <v>30119.200000000001</v>
      </c>
      <c r="E266" s="48">
        <v>30118.799999999999</v>
      </c>
      <c r="F266" s="154">
        <f t="shared" ref="F266:F267" si="56">D266*100/C266</f>
        <v>117.22452283837221</v>
      </c>
      <c r="G266" s="154">
        <f t="shared" ref="G266:G267" si="57">E266*100/D266</f>
        <v>99.998671943477916</v>
      </c>
    </row>
    <row r="267" spans="1:8" ht="38.25" x14ac:dyDescent="0.25">
      <c r="A267" s="46">
        <v>3</v>
      </c>
      <c r="B267" s="114" t="s">
        <v>139</v>
      </c>
      <c r="C267" s="48">
        <v>17</v>
      </c>
      <c r="D267" s="48">
        <v>18</v>
      </c>
      <c r="E267" s="48">
        <v>17</v>
      </c>
      <c r="F267" s="154">
        <f t="shared" si="56"/>
        <v>105.88235294117646</v>
      </c>
      <c r="G267" s="154">
        <f t="shared" si="57"/>
        <v>94.444444444444443</v>
      </c>
    </row>
    <row r="268" spans="1:8" ht="10.5" customHeight="1" x14ac:dyDescent="0.25"/>
    <row r="269" spans="1:8" ht="18" x14ac:dyDescent="0.25">
      <c r="A269" s="163" t="s">
        <v>216</v>
      </c>
      <c r="B269" s="163"/>
      <c r="C269" s="163"/>
      <c r="D269" s="163"/>
      <c r="E269" s="163"/>
      <c r="F269" s="163"/>
      <c r="G269" s="163"/>
    </row>
    <row r="270" spans="1:8" ht="38.25" x14ac:dyDescent="0.25">
      <c r="A270" s="45" t="s">
        <v>2</v>
      </c>
      <c r="B270" s="45" t="s">
        <v>102</v>
      </c>
      <c r="C270" s="91" t="s">
        <v>181</v>
      </c>
      <c r="D270" s="91" t="s">
        <v>177</v>
      </c>
      <c r="E270" s="91" t="s">
        <v>178</v>
      </c>
      <c r="F270" s="91" t="s">
        <v>182</v>
      </c>
      <c r="G270" s="91" t="s">
        <v>179</v>
      </c>
    </row>
    <row r="271" spans="1:8" ht="25.5" x14ac:dyDescent="0.25">
      <c r="A271" s="46">
        <v>1</v>
      </c>
      <c r="B271" s="114" t="s">
        <v>137</v>
      </c>
      <c r="C271" s="48">
        <v>18.5</v>
      </c>
      <c r="D271" s="48">
        <v>19.5</v>
      </c>
      <c r="E271" s="48">
        <v>19.5</v>
      </c>
      <c r="F271" s="154">
        <f>D271*100/C271</f>
        <v>105.4054054054054</v>
      </c>
      <c r="G271" s="154">
        <f>E271*100/D271</f>
        <v>100</v>
      </c>
    </row>
    <row r="272" spans="1:8" ht="25.5" x14ac:dyDescent="0.25">
      <c r="A272" s="46">
        <v>2</v>
      </c>
      <c r="B272" s="114" t="s">
        <v>138</v>
      </c>
      <c r="C272" s="48">
        <v>16818.400000000001</v>
      </c>
      <c r="D272" s="48">
        <v>24652.799999999999</v>
      </c>
      <c r="E272" s="48">
        <v>24652.799999999999</v>
      </c>
      <c r="F272" s="154">
        <f t="shared" ref="F272:F273" si="58">D272*100/C272</f>
        <v>146.58231460781047</v>
      </c>
      <c r="G272" s="154">
        <f t="shared" ref="G272:G273" si="59">E272*100/D272</f>
        <v>100</v>
      </c>
    </row>
    <row r="273" spans="1:7" ht="38.25" x14ac:dyDescent="0.25">
      <c r="A273" s="46">
        <v>3</v>
      </c>
      <c r="B273" s="114" t="s">
        <v>139</v>
      </c>
      <c r="C273" s="48">
        <v>19</v>
      </c>
      <c r="D273" s="48">
        <v>20</v>
      </c>
      <c r="E273" s="48">
        <v>18</v>
      </c>
      <c r="F273" s="154">
        <f t="shared" si="58"/>
        <v>105.26315789473684</v>
      </c>
      <c r="G273" s="154">
        <f t="shared" si="59"/>
        <v>90</v>
      </c>
    </row>
    <row r="274" spans="1:7" ht="10.5" customHeight="1" x14ac:dyDescent="0.25"/>
    <row r="275" spans="1:7" ht="18" x14ac:dyDescent="0.25">
      <c r="A275" s="163" t="s">
        <v>217</v>
      </c>
      <c r="B275" s="163"/>
      <c r="C275" s="163"/>
      <c r="D275" s="163"/>
      <c r="E275" s="163"/>
      <c r="F275" s="163"/>
      <c r="G275" s="163"/>
    </row>
    <row r="276" spans="1:7" ht="38.25" x14ac:dyDescent="0.25">
      <c r="A276" s="45" t="s">
        <v>2</v>
      </c>
      <c r="B276" s="45" t="s">
        <v>102</v>
      </c>
      <c r="C276" s="91" t="s">
        <v>181</v>
      </c>
      <c r="D276" s="91" t="s">
        <v>177</v>
      </c>
      <c r="E276" s="91" t="s">
        <v>178</v>
      </c>
      <c r="F276" s="91" t="s">
        <v>182</v>
      </c>
      <c r="G276" s="91" t="s">
        <v>179</v>
      </c>
    </row>
    <row r="277" spans="1:7" ht="25.5" x14ac:dyDescent="0.25">
      <c r="A277" s="46">
        <v>1</v>
      </c>
      <c r="B277" s="114" t="s">
        <v>137</v>
      </c>
      <c r="C277" s="48">
        <v>16.5</v>
      </c>
      <c r="D277" s="48">
        <v>16.5</v>
      </c>
      <c r="E277" s="48">
        <v>16.5</v>
      </c>
      <c r="F277" s="154">
        <f>D277*100/C277</f>
        <v>100</v>
      </c>
      <c r="G277" s="154">
        <f>E277*100/D277</f>
        <v>100</v>
      </c>
    </row>
    <row r="278" spans="1:7" ht="25.5" x14ac:dyDescent="0.25">
      <c r="A278" s="46">
        <v>2</v>
      </c>
      <c r="B278" s="114" t="s">
        <v>138</v>
      </c>
      <c r="C278" s="48">
        <v>14169.1</v>
      </c>
      <c r="D278" s="48">
        <v>21117.599999999999</v>
      </c>
      <c r="E278" s="48">
        <v>21117.599999999999</v>
      </c>
      <c r="F278" s="154">
        <f t="shared" ref="F278:F279" si="60">D278*100/C278</f>
        <v>149.03981198523547</v>
      </c>
      <c r="G278" s="154">
        <f t="shared" ref="G278:G279" si="61">E278*100/D278</f>
        <v>100</v>
      </c>
    </row>
    <row r="279" spans="1:7" ht="38.25" x14ac:dyDescent="0.25">
      <c r="A279" s="46">
        <v>3</v>
      </c>
      <c r="B279" s="114" t="s">
        <v>139</v>
      </c>
      <c r="C279" s="48">
        <v>11</v>
      </c>
      <c r="D279" s="48">
        <v>11</v>
      </c>
      <c r="E279" s="48">
        <v>15</v>
      </c>
      <c r="F279" s="154">
        <f t="shared" si="60"/>
        <v>100</v>
      </c>
      <c r="G279" s="154">
        <f t="shared" si="61"/>
        <v>136.36363636363637</v>
      </c>
    </row>
    <row r="280" spans="1:7" ht="10.5" customHeight="1" x14ac:dyDescent="0.25"/>
    <row r="281" spans="1:7" ht="18" x14ac:dyDescent="0.25">
      <c r="A281" s="163" t="s">
        <v>218</v>
      </c>
      <c r="B281" s="163"/>
      <c r="C281" s="163"/>
      <c r="D281" s="163"/>
      <c r="E281" s="163"/>
      <c r="F281" s="163"/>
      <c r="G281" s="163"/>
    </row>
    <row r="282" spans="1:7" ht="38.25" x14ac:dyDescent="0.25">
      <c r="A282" s="45" t="s">
        <v>2</v>
      </c>
      <c r="B282" s="45" t="s">
        <v>102</v>
      </c>
      <c r="C282" s="91" t="s">
        <v>181</v>
      </c>
      <c r="D282" s="91" t="s">
        <v>177</v>
      </c>
      <c r="E282" s="91" t="s">
        <v>178</v>
      </c>
      <c r="F282" s="91" t="s">
        <v>182</v>
      </c>
      <c r="G282" s="91" t="s">
        <v>179</v>
      </c>
    </row>
    <row r="283" spans="1:7" ht="25.5" x14ac:dyDescent="0.25">
      <c r="A283" s="46">
        <v>1</v>
      </c>
      <c r="B283" s="114" t="s">
        <v>137</v>
      </c>
      <c r="C283" s="48">
        <v>22</v>
      </c>
      <c r="D283" s="48">
        <v>22</v>
      </c>
      <c r="E283" s="48">
        <v>22</v>
      </c>
      <c r="F283" s="154">
        <f>D283*100/C283</f>
        <v>100</v>
      </c>
      <c r="G283" s="154">
        <f>E283*100/D283</f>
        <v>100</v>
      </c>
    </row>
    <row r="284" spans="1:7" ht="25.5" x14ac:dyDescent="0.25">
      <c r="A284" s="46">
        <v>2</v>
      </c>
      <c r="B284" s="114" t="s">
        <v>138</v>
      </c>
      <c r="C284" s="48">
        <v>16067.4</v>
      </c>
      <c r="D284" s="48">
        <v>19684.3</v>
      </c>
      <c r="E284" s="48">
        <v>19684.3</v>
      </c>
      <c r="F284" s="154">
        <f t="shared" ref="F284:F285" si="62">D284*100/C284</f>
        <v>122.51079826231998</v>
      </c>
      <c r="G284" s="154">
        <f t="shared" ref="G284:G285" si="63">E284*100/D284</f>
        <v>100</v>
      </c>
    </row>
    <row r="285" spans="1:7" ht="38.25" x14ac:dyDescent="0.25">
      <c r="A285" s="46">
        <v>3</v>
      </c>
      <c r="B285" s="114" t="s">
        <v>139</v>
      </c>
      <c r="C285" s="48">
        <v>20</v>
      </c>
      <c r="D285" s="48">
        <v>20</v>
      </c>
      <c r="E285" s="48">
        <v>20</v>
      </c>
      <c r="F285" s="154">
        <f t="shared" si="62"/>
        <v>100</v>
      </c>
      <c r="G285" s="154">
        <f t="shared" si="63"/>
        <v>100</v>
      </c>
    </row>
    <row r="286" spans="1:7" ht="9.75" customHeight="1" x14ac:dyDescent="0.25"/>
    <row r="287" spans="1:7" ht="18" x14ac:dyDescent="0.25">
      <c r="A287" s="163" t="s">
        <v>219</v>
      </c>
      <c r="B287" s="163"/>
      <c r="C287" s="163"/>
      <c r="D287" s="163"/>
      <c r="E287" s="163"/>
      <c r="F287" s="163"/>
      <c r="G287" s="163"/>
    </row>
    <row r="288" spans="1:7" ht="38.25" x14ac:dyDescent="0.25">
      <c r="A288" s="45" t="s">
        <v>2</v>
      </c>
      <c r="B288" s="45" t="s">
        <v>102</v>
      </c>
      <c r="C288" s="91" t="s">
        <v>181</v>
      </c>
      <c r="D288" s="91" t="s">
        <v>177</v>
      </c>
      <c r="E288" s="91" t="s">
        <v>178</v>
      </c>
      <c r="F288" s="91" t="s">
        <v>182</v>
      </c>
      <c r="G288" s="91" t="s">
        <v>179</v>
      </c>
    </row>
    <row r="289" spans="1:7" ht="25.5" x14ac:dyDescent="0.25">
      <c r="A289" s="46">
        <v>1</v>
      </c>
      <c r="B289" s="114" t="s">
        <v>137</v>
      </c>
      <c r="C289" s="48">
        <v>66</v>
      </c>
      <c r="D289" s="48">
        <v>69.5</v>
      </c>
      <c r="E289" s="48">
        <v>69.5</v>
      </c>
      <c r="F289" s="154">
        <f>D289*100/C289</f>
        <v>105.3030303030303</v>
      </c>
      <c r="G289" s="154">
        <f>E289*100/D289</f>
        <v>100</v>
      </c>
    </row>
    <row r="290" spans="1:7" ht="25.5" x14ac:dyDescent="0.25">
      <c r="A290" s="46">
        <v>2</v>
      </c>
      <c r="B290" s="114" t="s">
        <v>138</v>
      </c>
      <c r="C290" s="48">
        <v>75231.100000000006</v>
      </c>
      <c r="D290" s="48">
        <v>87663.6</v>
      </c>
      <c r="E290" s="48">
        <v>87663</v>
      </c>
      <c r="F290" s="154">
        <f t="shared" ref="F290:F291" si="64">D290*100/C290</f>
        <v>116.5257453367025</v>
      </c>
      <c r="G290" s="154">
        <f t="shared" ref="G290:G291" si="65">E290*100/D290</f>
        <v>99.999315565411408</v>
      </c>
    </row>
    <row r="291" spans="1:7" ht="38.25" x14ac:dyDescent="0.25">
      <c r="A291" s="46">
        <v>3</v>
      </c>
      <c r="B291" s="114" t="s">
        <v>139</v>
      </c>
      <c r="C291" s="48">
        <v>74</v>
      </c>
      <c r="D291" s="48">
        <v>80</v>
      </c>
      <c r="E291" s="48">
        <v>85</v>
      </c>
      <c r="F291" s="154">
        <f t="shared" si="64"/>
        <v>108.10810810810811</v>
      </c>
      <c r="G291" s="154">
        <f t="shared" si="65"/>
        <v>106.25</v>
      </c>
    </row>
    <row r="293" spans="1:7" ht="18" x14ac:dyDescent="0.25">
      <c r="A293" s="163" t="s">
        <v>220</v>
      </c>
      <c r="B293" s="163"/>
      <c r="C293" s="163"/>
      <c r="D293" s="163"/>
      <c r="E293" s="163"/>
      <c r="F293" s="163"/>
      <c r="G293" s="163"/>
    </row>
    <row r="294" spans="1:7" ht="38.25" x14ac:dyDescent="0.25">
      <c r="A294" s="45" t="s">
        <v>2</v>
      </c>
      <c r="B294" s="45" t="s">
        <v>102</v>
      </c>
      <c r="C294" s="91" t="s">
        <v>181</v>
      </c>
      <c r="D294" s="91" t="s">
        <v>177</v>
      </c>
      <c r="E294" s="91" t="s">
        <v>178</v>
      </c>
      <c r="F294" s="91" t="s">
        <v>182</v>
      </c>
      <c r="G294" s="91" t="s">
        <v>179</v>
      </c>
    </row>
    <row r="295" spans="1:7" ht="25.5" x14ac:dyDescent="0.25">
      <c r="A295" s="46">
        <v>1</v>
      </c>
      <c r="B295" s="114" t="s">
        <v>137</v>
      </c>
      <c r="C295" s="48">
        <v>17</v>
      </c>
      <c r="D295" s="48">
        <v>17</v>
      </c>
      <c r="E295" s="162">
        <v>17</v>
      </c>
      <c r="F295" s="154">
        <f>D295*100/C295</f>
        <v>100</v>
      </c>
      <c r="G295" s="154">
        <f>E295*100/D295</f>
        <v>100</v>
      </c>
    </row>
    <row r="296" spans="1:7" ht="25.5" x14ac:dyDescent="0.25">
      <c r="A296" s="46">
        <v>2</v>
      </c>
      <c r="B296" s="114" t="s">
        <v>138</v>
      </c>
      <c r="C296" s="48">
        <v>25731.4</v>
      </c>
      <c r="D296" s="48">
        <v>29682</v>
      </c>
      <c r="E296" s="162">
        <v>29682</v>
      </c>
      <c r="F296" s="154">
        <f t="shared" ref="F296:F297" si="66">D296*100/C296</f>
        <v>115.35322601957141</v>
      </c>
      <c r="G296" s="154">
        <f t="shared" ref="G296:G297" si="67">E296*100/D296</f>
        <v>100</v>
      </c>
    </row>
    <row r="297" spans="1:7" ht="38.25" x14ac:dyDescent="0.25">
      <c r="A297" s="46">
        <v>3</v>
      </c>
      <c r="B297" s="114" t="s">
        <v>139</v>
      </c>
      <c r="C297" s="48">
        <v>13</v>
      </c>
      <c r="D297" s="48">
        <v>13</v>
      </c>
      <c r="E297" s="48">
        <v>15</v>
      </c>
      <c r="F297" s="154">
        <f t="shared" si="66"/>
        <v>100</v>
      </c>
      <c r="G297" s="154">
        <f t="shared" si="67"/>
        <v>115.38461538461539</v>
      </c>
    </row>
    <row r="299" spans="1:7" ht="18" x14ac:dyDescent="0.25">
      <c r="A299" s="163" t="s">
        <v>221</v>
      </c>
      <c r="B299" s="163"/>
      <c r="C299" s="163"/>
      <c r="D299" s="163"/>
      <c r="E299" s="163"/>
      <c r="F299" s="163"/>
      <c r="G299" s="163"/>
    </row>
    <row r="300" spans="1:7" ht="38.25" x14ac:dyDescent="0.25">
      <c r="A300" s="45" t="s">
        <v>2</v>
      </c>
      <c r="B300" s="45" t="s">
        <v>102</v>
      </c>
      <c r="C300" s="91" t="s">
        <v>181</v>
      </c>
      <c r="D300" s="91" t="s">
        <v>177</v>
      </c>
      <c r="E300" s="91" t="s">
        <v>178</v>
      </c>
      <c r="F300" s="91" t="s">
        <v>182</v>
      </c>
      <c r="G300" s="91" t="s">
        <v>179</v>
      </c>
    </row>
    <row r="301" spans="1:7" ht="25.5" x14ac:dyDescent="0.25">
      <c r="A301" s="46">
        <v>1</v>
      </c>
      <c r="B301" s="114" t="s">
        <v>137</v>
      </c>
      <c r="C301" s="48">
        <v>59</v>
      </c>
      <c r="D301" s="48">
        <v>59</v>
      </c>
      <c r="E301" s="48">
        <v>55</v>
      </c>
      <c r="F301" s="154">
        <f>D301*100/C301</f>
        <v>100</v>
      </c>
      <c r="G301" s="154">
        <f>E301*100/D301</f>
        <v>93.220338983050851</v>
      </c>
    </row>
    <row r="302" spans="1:7" ht="25.5" x14ac:dyDescent="0.25">
      <c r="A302" s="46">
        <v>2</v>
      </c>
      <c r="B302" s="114" t="s">
        <v>138</v>
      </c>
      <c r="C302" s="48">
        <v>66046.8</v>
      </c>
      <c r="D302" s="48">
        <v>72180</v>
      </c>
      <c r="E302" s="48">
        <v>67174.8</v>
      </c>
      <c r="F302" s="154">
        <f t="shared" ref="F302:F303" si="68">D302*100/C302</f>
        <v>109.28614255346208</v>
      </c>
      <c r="G302" s="154">
        <f t="shared" ref="G302:G303" si="69">E302*100/D302</f>
        <v>93.06566916043225</v>
      </c>
    </row>
    <row r="303" spans="1:7" ht="38.25" x14ac:dyDescent="0.25">
      <c r="A303" s="46">
        <v>3</v>
      </c>
      <c r="B303" s="114" t="s">
        <v>139</v>
      </c>
      <c r="C303" s="48">
        <v>65</v>
      </c>
      <c r="D303" s="48">
        <v>59</v>
      </c>
      <c r="E303" s="48">
        <v>55</v>
      </c>
      <c r="F303" s="154">
        <f t="shared" si="68"/>
        <v>90.769230769230774</v>
      </c>
      <c r="G303" s="154">
        <f t="shared" si="69"/>
        <v>93.220338983050851</v>
      </c>
    </row>
    <row r="305" spans="1:7" ht="18" x14ac:dyDescent="0.25">
      <c r="A305" s="163" t="s">
        <v>222</v>
      </c>
      <c r="B305" s="163"/>
      <c r="C305" s="163"/>
      <c r="D305" s="163"/>
      <c r="E305" s="163"/>
      <c r="F305" s="163"/>
      <c r="G305" s="163"/>
    </row>
    <row r="306" spans="1:7" ht="38.25" x14ac:dyDescent="0.25">
      <c r="A306" s="45" t="s">
        <v>2</v>
      </c>
      <c r="B306" s="45" t="s">
        <v>102</v>
      </c>
      <c r="C306" s="91" t="s">
        <v>181</v>
      </c>
      <c r="D306" s="91" t="s">
        <v>177</v>
      </c>
      <c r="E306" s="91" t="s">
        <v>178</v>
      </c>
      <c r="F306" s="91" t="s">
        <v>182</v>
      </c>
      <c r="G306" s="91" t="s">
        <v>179</v>
      </c>
    </row>
    <row r="307" spans="1:7" ht="25.5" x14ac:dyDescent="0.25">
      <c r="A307" s="46">
        <v>1</v>
      </c>
      <c r="B307" s="114" t="s">
        <v>137</v>
      </c>
      <c r="C307" s="48">
        <v>173</v>
      </c>
      <c r="D307" s="48">
        <v>178</v>
      </c>
      <c r="E307" s="48">
        <v>178</v>
      </c>
      <c r="F307" s="154">
        <f>D307*100/C307</f>
        <v>102.89017341040463</v>
      </c>
      <c r="G307" s="154">
        <f>E307*100/D307</f>
        <v>100</v>
      </c>
    </row>
    <row r="308" spans="1:7" ht="25.5" x14ac:dyDescent="0.25">
      <c r="A308" s="46">
        <v>2</v>
      </c>
      <c r="B308" s="114" t="s">
        <v>138</v>
      </c>
      <c r="C308" s="48">
        <v>291905.09999999998</v>
      </c>
      <c r="D308" s="48">
        <v>345128.4</v>
      </c>
      <c r="E308" s="48">
        <v>345128.4</v>
      </c>
      <c r="F308" s="154">
        <f t="shared" ref="F308:F309" si="70">D308*100/C308</f>
        <v>118.23308328631464</v>
      </c>
      <c r="G308" s="154">
        <f t="shared" ref="G308:G309" si="71">E308*100/D308</f>
        <v>100</v>
      </c>
    </row>
    <row r="309" spans="1:7" ht="38.25" x14ac:dyDescent="0.25">
      <c r="A309" s="46">
        <v>3</v>
      </c>
      <c r="B309" s="114" t="s">
        <v>139</v>
      </c>
      <c r="C309" s="48">
        <v>167</v>
      </c>
      <c r="D309" s="48">
        <v>168</v>
      </c>
      <c r="E309" s="48">
        <v>175</v>
      </c>
      <c r="F309" s="154">
        <f t="shared" si="70"/>
        <v>100.59880239520957</v>
      </c>
      <c r="G309" s="154">
        <f t="shared" si="71"/>
        <v>104.16666666666667</v>
      </c>
    </row>
  </sheetData>
  <mergeCells count="37">
    <mergeCell ref="B3:G3"/>
    <mergeCell ref="A1:G1"/>
    <mergeCell ref="H2:Q2"/>
    <mergeCell ref="A117:G117"/>
    <mergeCell ref="A123:G123"/>
    <mergeCell ref="A114:G116"/>
    <mergeCell ref="A129:G129"/>
    <mergeCell ref="A135:G135"/>
    <mergeCell ref="A141:G141"/>
    <mergeCell ref="A147:G147"/>
    <mergeCell ref="A177:G177"/>
    <mergeCell ref="A153:G153"/>
    <mergeCell ref="A159:G159"/>
    <mergeCell ref="A165:G165"/>
    <mergeCell ref="A171:G171"/>
    <mergeCell ref="A269:G269"/>
    <mergeCell ref="A201:G202"/>
    <mergeCell ref="A245:G245"/>
    <mergeCell ref="A251:G251"/>
    <mergeCell ref="A257:G257"/>
    <mergeCell ref="A263:G263"/>
    <mergeCell ref="A215:G215"/>
    <mergeCell ref="A221:G221"/>
    <mergeCell ref="A227:G227"/>
    <mergeCell ref="A233:G233"/>
    <mergeCell ref="A239:G239"/>
    <mergeCell ref="A305:G305"/>
    <mergeCell ref="A275:G275"/>
    <mergeCell ref="A281:G281"/>
    <mergeCell ref="A287:G287"/>
    <mergeCell ref="A293:G293"/>
    <mergeCell ref="A299:G299"/>
    <mergeCell ref="A183:G183"/>
    <mergeCell ref="A189:G189"/>
    <mergeCell ref="A195:G195"/>
    <mergeCell ref="A203:G203"/>
    <mergeCell ref="A209:G209"/>
  </mergeCells>
  <pageMargins left="0.47" right="0.34" top="0.3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L14" sqref="L14"/>
    </sheetView>
  </sheetViews>
  <sheetFormatPr defaultRowHeight="15" x14ac:dyDescent="0.25"/>
  <cols>
    <col min="1" max="1" width="3.5703125" style="32" customWidth="1"/>
    <col min="2" max="2" width="25.7109375" style="32" customWidth="1"/>
    <col min="3" max="3" width="13.28515625" style="32" customWidth="1"/>
    <col min="4" max="4" width="14.28515625" style="32" customWidth="1"/>
    <col min="5" max="5" width="13.28515625" style="32" customWidth="1"/>
    <col min="6" max="6" width="18.28515625" style="32" customWidth="1"/>
    <col min="7" max="16384" width="9.140625" style="32"/>
  </cols>
  <sheetData>
    <row r="1" spans="1:17" ht="18" x14ac:dyDescent="0.35">
      <c r="A1" s="31" t="s">
        <v>11</v>
      </c>
      <c r="B1" s="31"/>
      <c r="C1" s="31"/>
      <c r="D1" s="31"/>
      <c r="E1" s="31"/>
      <c r="F1" s="31"/>
    </row>
    <row r="2" spans="1:17" ht="14.45" customHeight="1" x14ac:dyDescent="0.3">
      <c r="A2" s="33" t="s">
        <v>159</v>
      </c>
      <c r="B2" s="33"/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5" customHeight="1" x14ac:dyDescent="0.25">
      <c r="A3" s="35" t="s">
        <v>2</v>
      </c>
      <c r="B3" s="35" t="s">
        <v>3</v>
      </c>
      <c r="C3" s="35" t="s">
        <v>164</v>
      </c>
      <c r="D3" s="35" t="s">
        <v>183</v>
      </c>
      <c r="E3" s="35" t="s">
        <v>184</v>
      </c>
      <c r="F3" s="36" t="s">
        <v>12</v>
      </c>
    </row>
    <row r="4" spans="1:17" ht="29.25" customHeight="1" x14ac:dyDescent="0.25">
      <c r="A4" s="35"/>
      <c r="B4" s="35"/>
      <c r="C4" s="35"/>
      <c r="D4" s="35"/>
      <c r="E4" s="35"/>
      <c r="F4" s="36" t="s">
        <v>185</v>
      </c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5">
      <c r="A5" s="37">
        <v>1</v>
      </c>
      <c r="B5" s="38" t="s">
        <v>13</v>
      </c>
      <c r="C5" s="39">
        <v>8900</v>
      </c>
      <c r="D5" s="39">
        <v>12400</v>
      </c>
      <c r="E5" s="39">
        <v>12400</v>
      </c>
      <c r="F5" s="39">
        <f t="shared" ref="F5:F11" si="0">SUM(C5:E5)</f>
        <v>33700</v>
      </c>
    </row>
    <row r="6" spans="1:17" x14ac:dyDescent="0.25">
      <c r="A6" s="37">
        <v>2</v>
      </c>
      <c r="B6" s="38" t="s">
        <v>6</v>
      </c>
      <c r="C6" s="39">
        <v>93800</v>
      </c>
      <c r="D6" s="39">
        <v>130790</v>
      </c>
      <c r="E6" s="39">
        <v>130790</v>
      </c>
      <c r="F6" s="39">
        <f t="shared" si="0"/>
        <v>355380</v>
      </c>
    </row>
    <row r="7" spans="1:17" x14ac:dyDescent="0.25">
      <c r="A7" s="37">
        <v>3</v>
      </c>
      <c r="B7" s="38" t="s">
        <v>7</v>
      </c>
      <c r="C7" s="39">
        <v>0</v>
      </c>
      <c r="D7" s="39">
        <v>0</v>
      </c>
      <c r="E7" s="39">
        <v>0</v>
      </c>
      <c r="F7" s="39">
        <f t="shared" si="0"/>
        <v>0</v>
      </c>
    </row>
    <row r="8" spans="1:17" x14ac:dyDescent="0.25">
      <c r="A8" s="37">
        <v>4</v>
      </c>
      <c r="B8" s="38" t="s">
        <v>8</v>
      </c>
      <c r="C8" s="39">
        <v>54181.599999999999</v>
      </c>
      <c r="D8" s="39">
        <v>985728</v>
      </c>
      <c r="E8" s="39">
        <v>1125967.3</v>
      </c>
      <c r="F8" s="39">
        <f t="shared" si="0"/>
        <v>2165876.9</v>
      </c>
    </row>
    <row r="9" spans="1:17" x14ac:dyDescent="0.25">
      <c r="A9" s="37">
        <v>5</v>
      </c>
      <c r="B9" s="38" t="s">
        <v>9</v>
      </c>
      <c r="C9" s="39">
        <v>30480</v>
      </c>
      <c r="D9" s="39">
        <v>31390</v>
      </c>
      <c r="E9" s="39">
        <v>31390</v>
      </c>
      <c r="F9" s="39">
        <f t="shared" si="0"/>
        <v>93260</v>
      </c>
    </row>
    <row r="10" spans="1:17" ht="25.5" x14ac:dyDescent="0.25">
      <c r="A10" s="37">
        <v>6</v>
      </c>
      <c r="B10" s="38" t="s">
        <v>10</v>
      </c>
      <c r="C10" s="39">
        <v>0</v>
      </c>
      <c r="D10" s="39">
        <v>0</v>
      </c>
      <c r="E10" s="39">
        <v>0</v>
      </c>
      <c r="F10" s="39">
        <f t="shared" si="0"/>
        <v>0</v>
      </c>
    </row>
    <row r="11" spans="1:17" ht="57" customHeight="1" x14ac:dyDescent="0.25">
      <c r="A11" s="37">
        <v>7</v>
      </c>
      <c r="B11" s="38" t="s">
        <v>14</v>
      </c>
      <c r="C11" s="39">
        <v>0</v>
      </c>
      <c r="D11" s="39">
        <v>0</v>
      </c>
      <c r="E11" s="39">
        <v>0</v>
      </c>
      <c r="F11" s="39">
        <f t="shared" si="0"/>
        <v>0</v>
      </c>
    </row>
    <row r="12" spans="1:17" ht="24" customHeight="1" x14ac:dyDescent="0.25">
      <c r="A12" s="40"/>
      <c r="B12" s="40" t="s">
        <v>15</v>
      </c>
      <c r="C12" s="41">
        <f t="shared" ref="C12:E12" si="1">SUM(C5:C11)</f>
        <v>187361.6</v>
      </c>
      <c r="D12" s="41">
        <f t="shared" si="1"/>
        <v>1160308</v>
      </c>
      <c r="E12" s="41">
        <f t="shared" si="1"/>
        <v>1300547.3</v>
      </c>
      <c r="F12" s="41">
        <f>SUM(F5:F11)</f>
        <v>2648216.9</v>
      </c>
    </row>
  </sheetData>
  <mergeCells count="9">
    <mergeCell ref="H4:Q4"/>
    <mergeCell ref="G2:P2"/>
    <mergeCell ref="A2:F2"/>
    <mergeCell ref="A1:F1"/>
    <mergeCell ref="A3:A4"/>
    <mergeCell ref="B3:B4"/>
    <mergeCell ref="C3:C4"/>
    <mergeCell ref="D3:D4"/>
    <mergeCell ref="E3:E4"/>
  </mergeCells>
  <pageMargins left="0.45" right="0.34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K10" sqref="K10"/>
    </sheetView>
  </sheetViews>
  <sheetFormatPr defaultColWidth="8.85546875" defaultRowHeight="15" x14ac:dyDescent="0.25"/>
  <cols>
    <col min="1" max="1" width="4.85546875" style="43" customWidth="1"/>
    <col min="2" max="2" width="27.140625" style="43" customWidth="1"/>
    <col min="3" max="3" width="10" style="43" customWidth="1"/>
    <col min="4" max="4" width="9.5703125" style="43" customWidth="1"/>
    <col min="5" max="6" width="8.85546875" style="43"/>
    <col min="7" max="7" width="13.7109375" style="43" customWidth="1"/>
    <col min="8" max="16384" width="8.85546875" style="43"/>
  </cols>
  <sheetData>
    <row r="1" spans="1:18" ht="36.75" customHeight="1" x14ac:dyDescent="0.25">
      <c r="A1" s="42" t="s">
        <v>16</v>
      </c>
      <c r="B1" s="42"/>
      <c r="C1" s="42"/>
      <c r="D1" s="42"/>
      <c r="E1" s="42"/>
      <c r="F1" s="42"/>
      <c r="G1" s="42"/>
    </row>
    <row r="2" spans="1:18" ht="14.45" customHeight="1" x14ac:dyDescent="0.3">
      <c r="A2" s="44" t="s">
        <v>159</v>
      </c>
      <c r="B2" s="44"/>
      <c r="C2" s="44"/>
      <c r="D2" s="44"/>
      <c r="E2" s="44"/>
      <c r="F2" s="44"/>
      <c r="G2" s="4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ht="27.75" customHeight="1" x14ac:dyDescent="0.25">
      <c r="A3" s="45" t="s">
        <v>17</v>
      </c>
      <c r="B3" s="45" t="s">
        <v>3</v>
      </c>
      <c r="C3" s="45" t="s">
        <v>149</v>
      </c>
      <c r="D3" s="45" t="s">
        <v>169</v>
      </c>
      <c r="E3" s="45" t="s">
        <v>170</v>
      </c>
      <c r="F3" s="45" t="s">
        <v>171</v>
      </c>
      <c r="G3" s="45" t="s">
        <v>12</v>
      </c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x14ac:dyDescent="0.25">
      <c r="A4" s="46">
        <v>1</v>
      </c>
      <c r="B4" s="47" t="s">
        <v>13</v>
      </c>
      <c r="C4" s="48">
        <v>3100</v>
      </c>
      <c r="D4" s="48">
        <v>3100</v>
      </c>
      <c r="E4" s="48">
        <v>3100</v>
      </c>
      <c r="F4" s="48">
        <v>3100</v>
      </c>
      <c r="G4" s="49">
        <f>SUM(C4:F4)</f>
        <v>12400</v>
      </c>
    </row>
    <row r="5" spans="1:18" x14ac:dyDescent="0.25">
      <c r="A5" s="46">
        <v>2</v>
      </c>
      <c r="B5" s="47" t="s">
        <v>6</v>
      </c>
      <c r="C5" s="48">
        <v>32697.5</v>
      </c>
      <c r="D5" s="48">
        <v>32697.5</v>
      </c>
      <c r="E5" s="48">
        <v>32697.5</v>
      </c>
      <c r="F5" s="48">
        <v>32697.5</v>
      </c>
      <c r="G5" s="49">
        <f t="shared" ref="G5:G9" si="0">SUM(C5:F5)</f>
        <v>130790</v>
      </c>
    </row>
    <row r="6" spans="1:18" x14ac:dyDescent="0.25">
      <c r="A6" s="46">
        <v>3</v>
      </c>
      <c r="B6" s="47" t="s">
        <v>7</v>
      </c>
      <c r="C6" s="48">
        <v>0</v>
      </c>
      <c r="D6" s="48">
        <v>0</v>
      </c>
      <c r="E6" s="48">
        <v>0</v>
      </c>
      <c r="F6" s="48">
        <v>0</v>
      </c>
      <c r="G6" s="49">
        <f t="shared" si="0"/>
        <v>0</v>
      </c>
    </row>
    <row r="7" spans="1:18" x14ac:dyDescent="0.25">
      <c r="A7" s="46">
        <v>4</v>
      </c>
      <c r="B7" s="47" t="s">
        <v>8</v>
      </c>
      <c r="C7" s="48">
        <v>985728</v>
      </c>
      <c r="D7" s="48">
        <v>1125967.3</v>
      </c>
      <c r="E7" s="48">
        <v>0</v>
      </c>
      <c r="F7" s="48">
        <v>0</v>
      </c>
      <c r="G7" s="49">
        <f t="shared" si="0"/>
        <v>2111695.2999999998</v>
      </c>
    </row>
    <row r="8" spans="1:18" x14ac:dyDescent="0.25">
      <c r="A8" s="46">
        <v>5</v>
      </c>
      <c r="B8" s="47" t="s">
        <v>9</v>
      </c>
      <c r="C8" s="48">
        <v>7847.5</v>
      </c>
      <c r="D8" s="48">
        <v>7847.5</v>
      </c>
      <c r="E8" s="48">
        <v>7847.5</v>
      </c>
      <c r="F8" s="48">
        <v>7847.5</v>
      </c>
      <c r="G8" s="49">
        <f t="shared" si="0"/>
        <v>31390</v>
      </c>
    </row>
    <row r="9" spans="1:18" ht="25.5" x14ac:dyDescent="0.25">
      <c r="A9" s="46">
        <v>6</v>
      </c>
      <c r="B9" s="47" t="s">
        <v>10</v>
      </c>
      <c r="C9" s="48">
        <v>0</v>
      </c>
      <c r="D9" s="48">
        <v>0</v>
      </c>
      <c r="E9" s="48">
        <v>0</v>
      </c>
      <c r="F9" s="48">
        <v>0</v>
      </c>
      <c r="G9" s="49">
        <f t="shared" si="0"/>
        <v>0</v>
      </c>
    </row>
    <row r="10" spans="1:18" ht="51" x14ac:dyDescent="0.25">
      <c r="A10" s="46">
        <v>7</v>
      </c>
      <c r="B10" s="47" t="s">
        <v>14</v>
      </c>
      <c r="C10" s="48">
        <v>0</v>
      </c>
      <c r="D10" s="48">
        <v>0</v>
      </c>
      <c r="E10" s="48">
        <v>0</v>
      </c>
      <c r="F10" s="48">
        <v>0</v>
      </c>
      <c r="G10" s="49">
        <f>SUM(C10:F10)</f>
        <v>0</v>
      </c>
    </row>
    <row r="11" spans="1:18" x14ac:dyDescent="0.25">
      <c r="A11" s="50"/>
      <c r="B11" s="51" t="s">
        <v>15</v>
      </c>
      <c r="C11" s="49">
        <f>SUM(C4:C10)</f>
        <v>1029373</v>
      </c>
      <c r="D11" s="49">
        <f t="shared" ref="D11:F11" si="1">SUM(D4:D10)</f>
        <v>1169612.3</v>
      </c>
      <c r="E11" s="49">
        <f t="shared" si="1"/>
        <v>43645</v>
      </c>
      <c r="F11" s="49">
        <f t="shared" si="1"/>
        <v>43645</v>
      </c>
      <c r="G11" s="49">
        <f>SUM(G4:G10)</f>
        <v>2286275.2999999998</v>
      </c>
    </row>
  </sheetData>
  <mergeCells count="4">
    <mergeCell ref="A1:G1"/>
    <mergeCell ref="A2:G2"/>
    <mergeCell ref="I3:R3"/>
    <mergeCell ref="H2:Q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4"/>
  <sheetViews>
    <sheetView topLeftCell="A25" workbookViewId="0">
      <selection activeCell="O13" sqref="O13"/>
    </sheetView>
  </sheetViews>
  <sheetFormatPr defaultColWidth="8.85546875" defaultRowHeight="15" x14ac:dyDescent="0.25"/>
  <cols>
    <col min="1" max="1" width="4.28515625" style="56" customWidth="1"/>
    <col min="2" max="2" width="17.42578125" style="43" customWidth="1"/>
    <col min="3" max="3" width="10.7109375" style="43" customWidth="1"/>
    <col min="4" max="5" width="10.42578125" style="43" customWidth="1"/>
    <col min="6" max="6" width="8.28515625" style="43" customWidth="1"/>
    <col min="7" max="9" width="7.7109375" style="43" customWidth="1"/>
    <col min="10" max="10" width="9.28515625" style="43" customWidth="1"/>
    <col min="11" max="16384" width="8.85546875" style="43"/>
  </cols>
  <sheetData>
    <row r="2" spans="1:21" ht="18" x14ac:dyDescent="0.35">
      <c r="A2" s="52" t="s">
        <v>150</v>
      </c>
      <c r="B2" s="52"/>
      <c r="C2" s="52"/>
      <c r="D2" s="52"/>
      <c r="E2" s="52"/>
      <c r="F2" s="52"/>
      <c r="G2" s="52"/>
      <c r="H2" s="52"/>
      <c r="I2" s="52"/>
      <c r="J2" s="52"/>
    </row>
    <row r="3" spans="1:21" ht="18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x14ac:dyDescent="0.25">
      <c r="A4" s="54" t="s">
        <v>19</v>
      </c>
    </row>
    <row r="5" spans="1:21" ht="14.45" customHeight="1" x14ac:dyDescent="0.3">
      <c r="A5" s="44" t="s">
        <v>159</v>
      </c>
      <c r="B5" s="44"/>
      <c r="C5" s="44"/>
      <c r="D5" s="44"/>
      <c r="E5" s="44"/>
      <c r="F5" s="44"/>
      <c r="G5" s="44"/>
      <c r="H5" s="44"/>
      <c r="I5" s="44"/>
      <c r="J5" s="4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1" ht="25.5" customHeight="1" x14ac:dyDescent="0.25">
      <c r="A6" s="30" t="s">
        <v>2</v>
      </c>
      <c r="B6" s="30" t="s">
        <v>20</v>
      </c>
      <c r="C6" s="30" t="s">
        <v>186</v>
      </c>
      <c r="D6" s="30" t="s">
        <v>177</v>
      </c>
      <c r="E6" s="30" t="s">
        <v>187</v>
      </c>
      <c r="F6" s="30" t="s">
        <v>188</v>
      </c>
      <c r="G6" s="30" t="s">
        <v>189</v>
      </c>
      <c r="H6" s="30" t="s">
        <v>4</v>
      </c>
      <c r="I6" s="30"/>
      <c r="J6" s="30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x14ac:dyDescent="0.25">
      <c r="A7" s="30"/>
      <c r="B7" s="30"/>
      <c r="C7" s="30"/>
      <c r="D7" s="30"/>
      <c r="E7" s="30"/>
      <c r="F7" s="30"/>
      <c r="G7" s="30"/>
      <c r="H7" s="45" t="s">
        <v>149</v>
      </c>
      <c r="I7" s="45" t="s">
        <v>169</v>
      </c>
      <c r="J7" s="45" t="s">
        <v>170</v>
      </c>
    </row>
    <row r="8" spans="1:21" ht="25.5" x14ac:dyDescent="0.25">
      <c r="A8" s="46"/>
      <c r="B8" s="50" t="s">
        <v>21</v>
      </c>
      <c r="C8" s="49">
        <f>SUM(C9:C19)</f>
        <v>3671375.9000000004</v>
      </c>
      <c r="D8" s="49">
        <f t="shared" ref="D8" si="0">SUM(D9:D19)</f>
        <v>3103724.6</v>
      </c>
      <c r="E8" s="49">
        <f>SUM(E9:E19)</f>
        <v>3173599.5</v>
      </c>
      <c r="F8" s="49">
        <f>D8*100/C8</f>
        <v>84.538458728783382</v>
      </c>
      <c r="G8" s="49">
        <f>E8*100/D8</f>
        <v>102.25132410266039</v>
      </c>
      <c r="H8" s="49">
        <f>SUM(H9:H19)</f>
        <v>100</v>
      </c>
      <c r="I8" s="49">
        <f t="shared" ref="I8:J8" si="1">SUM(I9:I19)</f>
        <v>100.00000000000001</v>
      </c>
      <c r="J8" s="49">
        <f t="shared" si="1"/>
        <v>100</v>
      </c>
    </row>
    <row r="9" spans="1:21" ht="38.25" x14ac:dyDescent="0.25">
      <c r="A9" s="46">
        <v>1</v>
      </c>
      <c r="B9" s="47" t="s">
        <v>22</v>
      </c>
      <c r="C9" s="55">
        <v>511009.3</v>
      </c>
      <c r="D9" s="55">
        <v>547321.19999999995</v>
      </c>
      <c r="E9" s="55">
        <v>499161.1</v>
      </c>
      <c r="F9" s="55">
        <f t="shared" ref="F9:F18" si="2">D9*100/C9</f>
        <v>107.10591764181198</v>
      </c>
      <c r="G9" s="55">
        <f t="shared" ref="G9:G19" si="3">E9*100/D9</f>
        <v>91.200761088735476</v>
      </c>
      <c r="H9" s="55">
        <f>C9*100/C8</f>
        <v>13.918740927617899</v>
      </c>
      <c r="I9" s="55">
        <f t="shared" ref="I9:J9" si="4">D9*100/D8</f>
        <v>17.634335211313527</v>
      </c>
      <c r="J9" s="55">
        <f t="shared" si="4"/>
        <v>15.728547348208242</v>
      </c>
    </row>
    <row r="10" spans="1:21" ht="20.25" customHeight="1" x14ac:dyDescent="0.25">
      <c r="A10" s="46">
        <v>2</v>
      </c>
      <c r="B10" s="47" t="s">
        <v>23</v>
      </c>
      <c r="C10" s="55">
        <v>9240.7000000000007</v>
      </c>
      <c r="D10" s="55">
        <v>28000</v>
      </c>
      <c r="E10" s="55">
        <v>0</v>
      </c>
      <c r="F10" s="55">
        <f t="shared" si="2"/>
        <v>303.00734792818724</v>
      </c>
      <c r="G10" s="55">
        <f t="shared" si="3"/>
        <v>0</v>
      </c>
      <c r="H10" s="55">
        <f>C10*100/C8</f>
        <v>0.25169582880358288</v>
      </c>
      <c r="I10" s="55">
        <f t="shared" ref="I10:J10" si="5">D10*100/D8</f>
        <v>0.90214189751242746</v>
      </c>
      <c r="J10" s="55">
        <f t="shared" si="5"/>
        <v>0</v>
      </c>
    </row>
    <row r="11" spans="1:21" ht="1.5" hidden="1" customHeight="1" x14ac:dyDescent="0.25">
      <c r="A11" s="46">
        <v>3</v>
      </c>
      <c r="B11" s="47" t="s">
        <v>24</v>
      </c>
      <c r="C11" s="55"/>
      <c r="D11" s="55"/>
      <c r="E11" s="55">
        <v>0</v>
      </c>
      <c r="F11" s="55" t="e">
        <f t="shared" si="2"/>
        <v>#DIV/0!</v>
      </c>
      <c r="G11" s="55" t="e">
        <f t="shared" si="3"/>
        <v>#DIV/0!</v>
      </c>
      <c r="H11" s="55">
        <f>C11*100/C8</f>
        <v>0</v>
      </c>
      <c r="I11" s="55">
        <f t="shared" ref="I11:J11" si="6">D11*100/D8</f>
        <v>0</v>
      </c>
      <c r="J11" s="55">
        <f t="shared" si="6"/>
        <v>0</v>
      </c>
    </row>
    <row r="12" spans="1:21" ht="25.5" x14ac:dyDescent="0.25">
      <c r="A12" s="46">
        <v>3</v>
      </c>
      <c r="B12" s="47" t="s">
        <v>25</v>
      </c>
      <c r="C12" s="55">
        <v>654440.6</v>
      </c>
      <c r="D12" s="55">
        <v>5300</v>
      </c>
      <c r="E12" s="55">
        <v>-15000</v>
      </c>
      <c r="F12" s="55">
        <f t="shared" si="2"/>
        <v>0.80985195600639692</v>
      </c>
      <c r="G12" s="55">
        <f t="shared" si="3"/>
        <v>-283.01886792452831</v>
      </c>
      <c r="H12" s="55">
        <f>C12*100/C8</f>
        <v>17.825486080027925</v>
      </c>
      <c r="I12" s="55">
        <f t="shared" ref="I12:J12" si="7">D12*100/D8</f>
        <v>0.17076257345770948</v>
      </c>
      <c r="J12" s="55">
        <f t="shared" si="7"/>
        <v>-0.47264943166269091</v>
      </c>
    </row>
    <row r="13" spans="1:21" ht="25.5" x14ac:dyDescent="0.25">
      <c r="A13" s="46">
        <v>4</v>
      </c>
      <c r="B13" s="47" t="s">
        <v>26</v>
      </c>
      <c r="C13" s="55">
        <v>512341.5</v>
      </c>
      <c r="D13" s="55">
        <v>611882.69999999995</v>
      </c>
      <c r="E13" s="55">
        <v>742251.1</v>
      </c>
      <c r="F13" s="55">
        <f t="shared" si="2"/>
        <v>119.42868184599529</v>
      </c>
      <c r="G13" s="55">
        <f t="shared" si="3"/>
        <v>121.30610981483871</v>
      </c>
      <c r="H13" s="55">
        <f>C13*100/C8</f>
        <v>13.955027051302482</v>
      </c>
      <c r="I13" s="55">
        <f t="shared" ref="I13:J13" si="8">D13*100/D8</f>
        <v>19.714465001179548</v>
      </c>
      <c r="J13" s="55">
        <f t="shared" si="8"/>
        <v>23.388304037733811</v>
      </c>
    </row>
    <row r="14" spans="1:21" ht="38.25" x14ac:dyDescent="0.25">
      <c r="A14" s="46">
        <v>5</v>
      </c>
      <c r="B14" s="47" t="s">
        <v>27</v>
      </c>
      <c r="C14" s="55">
        <v>545817.19999999995</v>
      </c>
      <c r="D14" s="55">
        <v>28375</v>
      </c>
      <c r="E14" s="55">
        <v>30000</v>
      </c>
      <c r="F14" s="55">
        <f t="shared" si="2"/>
        <v>5.1986269395687792</v>
      </c>
      <c r="G14" s="55">
        <f t="shared" si="3"/>
        <v>105.72687224669603</v>
      </c>
      <c r="H14" s="55">
        <f>C14*100/C8</f>
        <v>14.866829626462382</v>
      </c>
      <c r="I14" s="55">
        <f t="shared" ref="I14:J14" si="9">D14*100/D8</f>
        <v>0.91422415506839749</v>
      </c>
      <c r="J14" s="55">
        <f t="shared" si="9"/>
        <v>0.94529886332538182</v>
      </c>
    </row>
    <row r="15" spans="1:21" x14ac:dyDescent="0.25">
      <c r="A15" s="46">
        <v>6</v>
      </c>
      <c r="B15" s="47" t="s">
        <v>28</v>
      </c>
      <c r="C15" s="55">
        <v>445</v>
      </c>
      <c r="D15" s="55">
        <v>0</v>
      </c>
      <c r="E15" s="55">
        <v>0</v>
      </c>
      <c r="F15" s="55">
        <f t="shared" si="2"/>
        <v>0</v>
      </c>
      <c r="G15" s="55">
        <v>0</v>
      </c>
      <c r="H15" s="55">
        <f>C15*100/C8</f>
        <v>1.2120796456718038E-2</v>
      </c>
      <c r="I15" s="55">
        <f t="shared" ref="I15:J15" si="10">D15*100/D8</f>
        <v>0</v>
      </c>
      <c r="J15" s="55">
        <f t="shared" si="10"/>
        <v>0</v>
      </c>
    </row>
    <row r="16" spans="1:21" ht="25.5" customHeight="1" x14ac:dyDescent="0.25">
      <c r="A16" s="46">
        <v>7</v>
      </c>
      <c r="B16" s="47" t="s">
        <v>29</v>
      </c>
      <c r="C16" s="55">
        <v>372760.6</v>
      </c>
      <c r="D16" s="55">
        <v>284870.8</v>
      </c>
      <c r="E16" s="55">
        <v>296130.2</v>
      </c>
      <c r="F16" s="55">
        <f t="shared" si="2"/>
        <v>76.421917981675108</v>
      </c>
      <c r="G16" s="55">
        <f t="shared" si="3"/>
        <v>103.95245844782968</v>
      </c>
      <c r="H16" s="55">
        <f>C16*100/C8</f>
        <v>10.15315811164964</v>
      </c>
      <c r="I16" s="55">
        <f t="shared" ref="I16:J16" si="11">D16*100/D8</f>
        <v>9.1783530020672579</v>
      </c>
      <c r="J16" s="55">
        <f t="shared" si="11"/>
        <v>9.3310513818772662</v>
      </c>
    </row>
    <row r="17" spans="1:11" x14ac:dyDescent="0.25">
      <c r="A17" s="46">
        <v>8</v>
      </c>
      <c r="B17" s="47" t="s">
        <v>30</v>
      </c>
      <c r="C17" s="55">
        <v>1033952.8</v>
      </c>
      <c r="D17" s="55">
        <v>947508.9</v>
      </c>
      <c r="E17" s="55">
        <v>973900.9</v>
      </c>
      <c r="F17" s="55">
        <f t="shared" si="2"/>
        <v>91.63947329123728</v>
      </c>
      <c r="G17" s="55">
        <f t="shared" si="3"/>
        <v>102.78540919246247</v>
      </c>
      <c r="H17" s="55">
        <f>C17*100/C8</f>
        <v>28.162542549783581</v>
      </c>
      <c r="I17" s="55">
        <f t="shared" ref="I17:J17" si="12">D17*100/D8</f>
        <v>30.52812417699689</v>
      </c>
      <c r="J17" s="55">
        <f t="shared" si="12"/>
        <v>30.687580458718877</v>
      </c>
    </row>
    <row r="18" spans="1:11" ht="25.5" x14ac:dyDescent="0.25">
      <c r="A18" s="46">
        <v>9</v>
      </c>
      <c r="B18" s="47" t="s">
        <v>31</v>
      </c>
      <c r="C18" s="55">
        <v>31368.2</v>
      </c>
      <c r="D18" s="55">
        <v>31651</v>
      </c>
      <c r="E18" s="55">
        <v>35015</v>
      </c>
      <c r="F18" s="55">
        <f t="shared" si="2"/>
        <v>100.9015499773656</v>
      </c>
      <c r="G18" s="55">
        <f t="shared" si="3"/>
        <v>110.6284161637863</v>
      </c>
      <c r="H18" s="55">
        <f>C18*100/C8</f>
        <v>0.85439902789578148</v>
      </c>
      <c r="I18" s="55">
        <f t="shared" ref="I18:J18" si="13">D18*100/D8</f>
        <v>1.0197747570773514</v>
      </c>
      <c r="J18" s="55">
        <f t="shared" si="13"/>
        <v>1.1033213233112749</v>
      </c>
    </row>
    <row r="19" spans="1:11" ht="36.75" customHeight="1" x14ac:dyDescent="0.25">
      <c r="A19" s="46">
        <v>10</v>
      </c>
      <c r="B19" s="47" t="s">
        <v>32</v>
      </c>
      <c r="C19" s="55">
        <v>0</v>
      </c>
      <c r="D19" s="55">
        <v>618815</v>
      </c>
      <c r="E19" s="55">
        <v>612141.19999999995</v>
      </c>
      <c r="F19" s="55">
        <v>0</v>
      </c>
      <c r="G19" s="55">
        <f t="shared" si="3"/>
        <v>98.921519355542429</v>
      </c>
      <c r="H19" s="55">
        <f>C19*100/C8</f>
        <v>0</v>
      </c>
      <c r="I19" s="55">
        <f t="shared" ref="I19:J19" si="14">D19*100/D8</f>
        <v>19.937819225326887</v>
      </c>
      <c r="J19" s="55">
        <f t="shared" si="14"/>
        <v>19.288546018487839</v>
      </c>
    </row>
    <row r="20" spans="1:11" x14ac:dyDescent="0.25">
      <c r="F20" s="57"/>
    </row>
    <row r="21" spans="1:11" x14ac:dyDescent="0.25">
      <c r="A21" s="54" t="s">
        <v>33</v>
      </c>
    </row>
    <row r="22" spans="1:11" ht="14.45" customHeight="1" x14ac:dyDescent="0.25">
      <c r="A22" s="58" t="s">
        <v>159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1" ht="15" customHeight="1" x14ac:dyDescent="0.3">
      <c r="A23" s="30" t="s">
        <v>2</v>
      </c>
      <c r="B23" s="30" t="s">
        <v>34</v>
      </c>
      <c r="C23" s="30" t="str">
        <f t="shared" ref="C23:J25" si="15">C6</f>
        <v>2021թ. փաստ.</v>
      </c>
      <c r="D23" s="30" t="str">
        <f t="shared" si="15"/>
        <v>2022թ. հաստ.</v>
      </c>
      <c r="E23" s="30" t="str">
        <f t="shared" si="15"/>
        <v>2023թ. կանխ.</v>
      </c>
      <c r="F23" s="30" t="str">
        <f t="shared" si="15"/>
        <v>2022թ 2021թ նկատ.%</v>
      </c>
      <c r="G23" s="30" t="str">
        <f t="shared" si="15"/>
        <v>2023թ 2022թ նկատ.%</v>
      </c>
      <c r="H23" s="30" t="str">
        <f t="shared" si="15"/>
        <v>Տեսակարար  կշիռն ընդհանուրի մեջ (%)</v>
      </c>
      <c r="I23" s="59"/>
      <c r="J23" s="59"/>
      <c r="K23" s="60"/>
    </row>
    <row r="24" spans="1:11" ht="15.75" x14ac:dyDescent="0.3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60"/>
    </row>
    <row r="25" spans="1:11" ht="15.75" x14ac:dyDescent="0.3">
      <c r="A25" s="59"/>
      <c r="B25" s="59"/>
      <c r="C25" s="59"/>
      <c r="D25" s="59"/>
      <c r="E25" s="59"/>
      <c r="F25" s="59"/>
      <c r="G25" s="59"/>
      <c r="H25" s="61">
        <f t="shared" si="15"/>
        <v>100</v>
      </c>
      <c r="I25" s="61">
        <f t="shared" si="15"/>
        <v>100.00000000000001</v>
      </c>
      <c r="J25" s="61">
        <f t="shared" si="15"/>
        <v>100</v>
      </c>
      <c r="K25" s="60"/>
    </row>
    <row r="26" spans="1:11" ht="25.5" x14ac:dyDescent="0.3">
      <c r="A26" s="45"/>
      <c r="B26" s="51" t="s">
        <v>35</v>
      </c>
      <c r="C26" s="49">
        <f>C27+C35+C40</f>
        <v>3671375.9</v>
      </c>
      <c r="D26" s="49">
        <f t="shared" ref="D26:E26" si="16">D27+D35+D40</f>
        <v>3103724.6</v>
      </c>
      <c r="E26" s="49">
        <f t="shared" si="16"/>
        <v>3195465.5000000005</v>
      </c>
      <c r="F26" s="49">
        <f>D26*100/C26</f>
        <v>84.538458728783397</v>
      </c>
      <c r="G26" s="49">
        <f>E26*100/D26</f>
        <v>102.95583248591065</v>
      </c>
      <c r="H26" s="49">
        <f>H28+H29+H30+H31+H32+H33+H34+H36+H37+H38+H39+H41+H42+H43+H44</f>
        <v>100</v>
      </c>
      <c r="I26" s="49">
        <f t="shared" ref="I26:J26" si="17">I28+I29+I30+I31+I32+I33+I34+I36+I37+I38+I39+I41+I42+I43+I44</f>
        <v>100</v>
      </c>
      <c r="J26" s="49">
        <f t="shared" si="17"/>
        <v>99.999999999999972</v>
      </c>
      <c r="K26" s="60"/>
    </row>
    <row r="27" spans="1:11" ht="15.75" x14ac:dyDescent="0.3">
      <c r="A27" s="45" t="s">
        <v>36</v>
      </c>
      <c r="B27" s="62" t="s">
        <v>37</v>
      </c>
      <c r="C27" s="49">
        <f>SUM(C28:C34)</f>
        <v>2070947.4999999998</v>
      </c>
      <c r="D27" s="49">
        <f t="shared" ref="D27" si="18">SUM(D28:D34)</f>
        <v>3095576.7</v>
      </c>
      <c r="E27" s="49">
        <f>SUM(E28:E34)</f>
        <v>3060886.4000000004</v>
      </c>
      <c r="F27" s="49">
        <f>D27*100/C27</f>
        <v>149.47634838642699</v>
      </c>
      <c r="G27" s="49">
        <f>E27*100/D27</f>
        <v>98.879359054485718</v>
      </c>
      <c r="H27" s="49">
        <f>C27*100/C26</f>
        <v>56.4079395956159</v>
      </c>
      <c r="I27" s="49">
        <f t="shared" ref="I27:J27" si="19">D27*100/D26</f>
        <v>99.737479929759232</v>
      </c>
      <c r="J27" s="49">
        <f t="shared" si="19"/>
        <v>95.788435206075619</v>
      </c>
      <c r="K27" s="60"/>
    </row>
    <row r="28" spans="1:11" ht="25.5" customHeight="1" x14ac:dyDescent="0.3">
      <c r="A28" s="46">
        <v>1</v>
      </c>
      <c r="B28" s="47" t="s">
        <v>38</v>
      </c>
      <c r="C28" s="55">
        <v>376489</v>
      </c>
      <c r="D28" s="55">
        <v>421917</v>
      </c>
      <c r="E28" s="55">
        <v>443598.1</v>
      </c>
      <c r="F28" s="55">
        <f>D28*100/C28</f>
        <v>112.06622238631142</v>
      </c>
      <c r="G28" s="55">
        <f t="shared" ref="G28:G41" si="20">E28*100/D28</f>
        <v>105.13871211636412</v>
      </c>
      <c r="H28" s="55">
        <f>C28*100/C26</f>
        <v>10.254711319535545</v>
      </c>
      <c r="I28" s="55">
        <f t="shared" ref="I28:J28" si="21">D28*100/D26</f>
        <v>13.59389296331253</v>
      </c>
      <c r="J28" s="55">
        <f t="shared" si="21"/>
        <v>13.882112011536345</v>
      </c>
      <c r="K28" s="60"/>
    </row>
    <row r="29" spans="1:11" ht="38.25" x14ac:dyDescent="0.3">
      <c r="A29" s="46">
        <v>2</v>
      </c>
      <c r="B29" s="47" t="s">
        <v>39</v>
      </c>
      <c r="C29" s="55">
        <v>170210.7</v>
      </c>
      <c r="D29" s="55">
        <v>190035</v>
      </c>
      <c r="E29" s="55">
        <v>169541.2</v>
      </c>
      <c r="F29" s="55">
        <f>D29*100/C29</f>
        <v>111.64691761446254</v>
      </c>
      <c r="G29" s="55">
        <f>E29*100/D29</f>
        <v>89.215776041255552</v>
      </c>
      <c r="H29" s="55">
        <f>C29*100/C26</f>
        <v>4.6361556167539257</v>
      </c>
      <c r="I29" s="55">
        <f t="shared" ref="I29:J29" si="22">D29*100/D26</f>
        <v>6.1228048390633623</v>
      </c>
      <c r="J29" s="55">
        <f t="shared" si="22"/>
        <v>5.3056808155181141</v>
      </c>
      <c r="K29" s="60"/>
    </row>
    <row r="30" spans="1:11" ht="15.75" x14ac:dyDescent="0.3">
      <c r="A30" s="46">
        <v>3</v>
      </c>
      <c r="B30" s="47" t="s">
        <v>40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f>C30*100/C26</f>
        <v>0</v>
      </c>
      <c r="I30" s="55">
        <f t="shared" ref="I30:J30" si="23">D30*100/D26</f>
        <v>0</v>
      </c>
      <c r="J30" s="55">
        <f t="shared" si="23"/>
        <v>0</v>
      </c>
      <c r="K30" s="60"/>
    </row>
    <row r="31" spans="1:11" ht="15.75" x14ac:dyDescent="0.3">
      <c r="A31" s="46">
        <v>4</v>
      </c>
      <c r="B31" s="47" t="s">
        <v>41</v>
      </c>
      <c r="C31" s="55">
        <v>1428035.7</v>
      </c>
      <c r="D31" s="55">
        <v>1768434.7</v>
      </c>
      <c r="E31" s="55">
        <v>1855762.1</v>
      </c>
      <c r="F31" s="55">
        <f>D31*100/C31</f>
        <v>123.8368690642678</v>
      </c>
      <c r="G31" s="55">
        <f t="shared" si="20"/>
        <v>104.93811843886574</v>
      </c>
      <c r="H31" s="55">
        <f>C31*100/C26</f>
        <v>38.896472028374973</v>
      </c>
      <c r="I31" s="55">
        <f t="shared" ref="I31:J31" si="24">D31*100/D26</f>
        <v>56.977822710172155</v>
      </c>
      <c r="J31" s="55">
        <f t="shared" si="24"/>
        <v>58.074859515773205</v>
      </c>
      <c r="K31" s="60"/>
    </row>
    <row r="32" spans="1:11" ht="15.75" x14ac:dyDescent="0.3">
      <c r="A32" s="46">
        <v>5</v>
      </c>
      <c r="B32" s="47" t="s">
        <v>42</v>
      </c>
      <c r="C32" s="55">
        <v>42635.199999999997</v>
      </c>
      <c r="D32" s="55">
        <v>58375</v>
      </c>
      <c r="E32" s="55">
        <v>1843.8</v>
      </c>
      <c r="F32" s="55">
        <f t="shared" ref="F32:F42" si="25">D32*100/C32</f>
        <v>136.91738281982964</v>
      </c>
      <c r="G32" s="55">
        <f t="shared" si="20"/>
        <v>3.158543897216274</v>
      </c>
      <c r="H32" s="55">
        <f>C32*100/C26</f>
        <v>1.1612866990819437</v>
      </c>
      <c r="I32" s="55">
        <f t="shared" ref="I32:J32" si="26">D32*100/D26</f>
        <v>1.8808047595459982</v>
      </c>
      <c r="J32" s="55">
        <f t="shared" si="26"/>
        <v>5.7700513430672298E-2</v>
      </c>
      <c r="K32" s="60"/>
    </row>
    <row r="33" spans="1:11" ht="25.5" x14ac:dyDescent="0.3">
      <c r="A33" s="46">
        <v>6</v>
      </c>
      <c r="B33" s="47" t="s">
        <v>43</v>
      </c>
      <c r="C33" s="55">
        <v>50552</v>
      </c>
      <c r="D33" s="55">
        <v>34000</v>
      </c>
      <c r="E33" s="55">
        <v>34000</v>
      </c>
      <c r="F33" s="55">
        <f t="shared" si="25"/>
        <v>67.257477448963442</v>
      </c>
      <c r="G33" s="55">
        <f t="shared" si="20"/>
        <v>100</v>
      </c>
      <c r="H33" s="55">
        <f>C33*100/C26</f>
        <v>1.3769224774831692</v>
      </c>
      <c r="I33" s="55">
        <f t="shared" ref="I33:J33" si="27">D33*100/D26</f>
        <v>1.0954580184079477</v>
      </c>
      <c r="J33" s="55">
        <f t="shared" si="27"/>
        <v>1.0640077322067785</v>
      </c>
      <c r="K33" s="60"/>
    </row>
    <row r="34" spans="1:11" ht="15.75" x14ac:dyDescent="0.3">
      <c r="A34" s="46">
        <v>7</v>
      </c>
      <c r="B34" s="47" t="s">
        <v>44</v>
      </c>
      <c r="C34" s="55">
        <v>3024.9</v>
      </c>
      <c r="D34" s="55">
        <v>622815</v>
      </c>
      <c r="E34" s="55">
        <v>556141.19999999995</v>
      </c>
      <c r="F34" s="55">
        <f t="shared" si="25"/>
        <v>20589.6062679758</v>
      </c>
      <c r="G34" s="55">
        <f t="shared" si="20"/>
        <v>89.294766503696906</v>
      </c>
      <c r="H34" s="55">
        <f>C34*100/C26</f>
        <v>8.2391454386351454E-2</v>
      </c>
      <c r="I34" s="55">
        <f t="shared" ref="I34:J34" si="28">D34*100/D26</f>
        <v>20.066696639257234</v>
      </c>
      <c r="J34" s="55">
        <f t="shared" si="28"/>
        <v>17.40407461761048</v>
      </c>
      <c r="K34" s="60"/>
    </row>
    <row r="35" spans="1:11" ht="38.25" x14ac:dyDescent="0.3">
      <c r="A35" s="45" t="s">
        <v>45</v>
      </c>
      <c r="B35" s="62" t="s">
        <v>46</v>
      </c>
      <c r="C35" s="49">
        <f>SUM(C36:C39)</f>
        <v>1759587.2</v>
      </c>
      <c r="D35" s="49">
        <f t="shared" ref="D35" si="29">SUM(D36:D39)</f>
        <v>39147.9</v>
      </c>
      <c r="E35" s="49">
        <f>SUM(E36:E39)</f>
        <v>189579.1</v>
      </c>
      <c r="F35" s="49">
        <f t="shared" si="25"/>
        <v>2.2248343247779934</v>
      </c>
      <c r="G35" s="49">
        <f t="shared" si="20"/>
        <v>484.26377915545913</v>
      </c>
      <c r="H35" s="49">
        <f>C35*100/C26</f>
        <v>47.927187188868352</v>
      </c>
      <c r="I35" s="49">
        <f t="shared" ref="I35:J35" si="30">D35*100/D26</f>
        <v>1.2613200282009556</v>
      </c>
      <c r="J35" s="49">
        <f t="shared" si="30"/>
        <v>5.9327537724941788</v>
      </c>
      <c r="K35" s="60"/>
    </row>
    <row r="36" spans="1:11" ht="15.75" x14ac:dyDescent="0.3">
      <c r="A36" s="46">
        <v>1</v>
      </c>
      <c r="B36" s="47" t="s">
        <v>47</v>
      </c>
      <c r="C36" s="55">
        <v>1758600.7</v>
      </c>
      <c r="D36" s="55">
        <v>39147.9</v>
      </c>
      <c r="E36" s="55">
        <v>189579.1</v>
      </c>
      <c r="F36" s="55">
        <f t="shared" si="25"/>
        <v>2.2260823619597105</v>
      </c>
      <c r="G36" s="55">
        <f t="shared" si="20"/>
        <v>484.26377915545913</v>
      </c>
      <c r="H36" s="55">
        <f>C36*100/C26</f>
        <v>47.90031715357722</v>
      </c>
      <c r="I36" s="55">
        <f t="shared" ref="I36:J36" si="31">D36*100/D26</f>
        <v>1.2613200282009556</v>
      </c>
      <c r="J36" s="55">
        <f t="shared" si="31"/>
        <v>5.9327537724941788</v>
      </c>
      <c r="K36" s="60"/>
    </row>
    <row r="37" spans="1:11" ht="15.75" x14ac:dyDescent="0.3">
      <c r="A37" s="46">
        <v>2</v>
      </c>
      <c r="B37" s="47" t="s">
        <v>48</v>
      </c>
      <c r="C37" s="55">
        <v>986.5</v>
      </c>
      <c r="D37" s="55">
        <v>0</v>
      </c>
      <c r="E37" s="55"/>
      <c r="F37" s="55">
        <f t="shared" si="25"/>
        <v>0</v>
      </c>
      <c r="G37" s="55">
        <v>0</v>
      </c>
      <c r="H37" s="55">
        <f>C37*100/C26</f>
        <v>2.6870035291128865E-2</v>
      </c>
      <c r="I37" s="55">
        <f t="shared" ref="I37:J37" si="32">D37*100/D26</f>
        <v>0</v>
      </c>
      <c r="J37" s="55">
        <f t="shared" si="32"/>
        <v>0</v>
      </c>
      <c r="K37" s="60"/>
    </row>
    <row r="38" spans="1:11" ht="15.75" x14ac:dyDescent="0.3">
      <c r="A38" s="46">
        <v>3</v>
      </c>
      <c r="B38" s="47" t="s">
        <v>49</v>
      </c>
      <c r="C38" s="55">
        <v>0</v>
      </c>
      <c r="D38" s="55">
        <v>0</v>
      </c>
      <c r="E38" s="55"/>
      <c r="F38" s="55">
        <v>0</v>
      </c>
      <c r="G38" s="55">
        <v>0</v>
      </c>
      <c r="H38" s="55">
        <f>C38*100/C26</f>
        <v>0</v>
      </c>
      <c r="I38" s="55">
        <f t="shared" ref="I38:J38" si="33">D38*100/D26</f>
        <v>0</v>
      </c>
      <c r="J38" s="55">
        <f t="shared" si="33"/>
        <v>0</v>
      </c>
      <c r="K38" s="60"/>
    </row>
    <row r="39" spans="1:11" ht="15.75" x14ac:dyDescent="0.3">
      <c r="A39" s="46">
        <v>4</v>
      </c>
      <c r="B39" s="47" t="s">
        <v>50</v>
      </c>
      <c r="C39" s="55">
        <v>0</v>
      </c>
      <c r="D39" s="55">
        <v>0</v>
      </c>
      <c r="E39" s="55"/>
      <c r="F39" s="55">
        <v>0</v>
      </c>
      <c r="G39" s="55">
        <v>0</v>
      </c>
      <c r="H39" s="55">
        <f>C39*100/C26</f>
        <v>0</v>
      </c>
      <c r="I39" s="55">
        <f t="shared" ref="I39:J39" si="34">D39*100/D26</f>
        <v>0</v>
      </c>
      <c r="J39" s="55">
        <f t="shared" si="34"/>
        <v>0</v>
      </c>
      <c r="K39" s="60"/>
    </row>
    <row r="40" spans="1:11" ht="51" x14ac:dyDescent="0.3">
      <c r="A40" s="45" t="s">
        <v>51</v>
      </c>
      <c r="B40" s="62" t="s">
        <v>52</v>
      </c>
      <c r="C40" s="49">
        <f>SUM(C41:C44)</f>
        <v>-159158.79999999999</v>
      </c>
      <c r="D40" s="49">
        <f t="shared" ref="D40:E40" si="35">SUM(D41:D44)</f>
        <v>-31000</v>
      </c>
      <c r="E40" s="49">
        <f t="shared" si="35"/>
        <v>-55000</v>
      </c>
      <c r="F40" s="49">
        <f>D40*100/C40</f>
        <v>19.477402443345891</v>
      </c>
      <c r="G40" s="49">
        <f t="shared" si="20"/>
        <v>177.41935483870967</v>
      </c>
      <c r="H40" s="49">
        <f>C40*100/C26</f>
        <v>-4.3351267844842578</v>
      </c>
      <c r="I40" s="49">
        <f t="shared" ref="I40:J40" si="36">D40*100/D26</f>
        <v>-0.9987999579601875</v>
      </c>
      <c r="J40" s="49">
        <f t="shared" si="36"/>
        <v>-1.7211889785697887</v>
      </c>
      <c r="K40" s="60"/>
    </row>
    <row r="41" spans="1:11" ht="25.5" x14ac:dyDescent="0.3">
      <c r="A41" s="46">
        <v>1</v>
      </c>
      <c r="B41" s="47" t="s">
        <v>53</v>
      </c>
      <c r="C41" s="55">
        <v>-5987.5</v>
      </c>
      <c r="D41" s="55">
        <v>-1000</v>
      </c>
      <c r="E41" s="55">
        <v>-10000</v>
      </c>
      <c r="F41" s="55">
        <f t="shared" si="25"/>
        <v>16.701461377870565</v>
      </c>
      <c r="G41" s="55">
        <f t="shared" si="20"/>
        <v>1000</v>
      </c>
      <c r="H41" s="55">
        <f>C41*100/C26</f>
        <v>-0.16308599726876238</v>
      </c>
      <c r="I41" s="55">
        <f t="shared" ref="I41:J41" si="37">D41*100/D26</f>
        <v>-3.2219353482586692E-2</v>
      </c>
      <c r="J41" s="55">
        <f t="shared" si="37"/>
        <v>-0.31294345064905249</v>
      </c>
      <c r="K41" s="60"/>
    </row>
    <row r="42" spans="1:11" ht="25.5" x14ac:dyDescent="0.3">
      <c r="A42" s="46">
        <v>2</v>
      </c>
      <c r="B42" s="47" t="s">
        <v>54</v>
      </c>
      <c r="C42" s="55">
        <v>-31758.7</v>
      </c>
      <c r="D42" s="55">
        <v>0</v>
      </c>
      <c r="E42" s="55">
        <v>0</v>
      </c>
      <c r="F42" s="55">
        <f t="shared" si="25"/>
        <v>0</v>
      </c>
      <c r="G42" s="55">
        <v>0</v>
      </c>
      <c r="H42" s="55">
        <f>C42*100/C26</f>
        <v>-0.86503536725836216</v>
      </c>
      <c r="I42" s="55">
        <f t="shared" ref="I42:J42" si="38">D42*100/D26</f>
        <v>0</v>
      </c>
      <c r="J42" s="55">
        <f t="shared" si="38"/>
        <v>0</v>
      </c>
      <c r="K42" s="60"/>
    </row>
    <row r="43" spans="1:11" ht="25.5" x14ac:dyDescent="0.3">
      <c r="A43" s="46">
        <v>3</v>
      </c>
      <c r="B43" s="47" t="s">
        <v>55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f>C43*100/C26</f>
        <v>0</v>
      </c>
      <c r="I43" s="55">
        <f t="shared" ref="I43:J43" si="39">D43*100/D26</f>
        <v>0</v>
      </c>
      <c r="J43" s="55">
        <f t="shared" si="39"/>
        <v>0</v>
      </c>
      <c r="K43" s="60"/>
    </row>
    <row r="44" spans="1:11" ht="38.25" x14ac:dyDescent="0.3">
      <c r="A44" s="46">
        <v>4</v>
      </c>
      <c r="B44" s="47" t="s">
        <v>56</v>
      </c>
      <c r="C44" s="55">
        <v>-121412.6</v>
      </c>
      <c r="D44" s="55">
        <v>-30000</v>
      </c>
      <c r="E44" s="55">
        <v>-45000</v>
      </c>
      <c r="F44" s="55">
        <f>D44*100/C44</f>
        <v>24.709132330581834</v>
      </c>
      <c r="G44" s="55">
        <f>E44*100/D44</f>
        <v>150</v>
      </c>
      <c r="H44" s="55">
        <f>C44*100/C26</f>
        <v>-3.3070054199571337</v>
      </c>
      <c r="I44" s="55">
        <f t="shared" ref="I44:J44" si="40">D44*100/D26</f>
        <v>-0.96658060447760086</v>
      </c>
      <c r="J44" s="55">
        <f t="shared" si="40"/>
        <v>-1.4082455279207362</v>
      </c>
      <c r="K44" s="60"/>
    </row>
  </sheetData>
  <mergeCells count="21">
    <mergeCell ref="A22:J22"/>
    <mergeCell ref="E6:E7"/>
    <mergeCell ref="F6:F7"/>
    <mergeCell ref="L6:U6"/>
    <mergeCell ref="K5:T5"/>
    <mergeCell ref="A2:J2"/>
    <mergeCell ref="G6:G7"/>
    <mergeCell ref="H6:J6"/>
    <mergeCell ref="A5:J5"/>
    <mergeCell ref="F23:F25"/>
    <mergeCell ref="G23:G25"/>
    <mergeCell ref="H23:J24"/>
    <mergeCell ref="A6:A7"/>
    <mergeCell ref="B6:B7"/>
    <mergeCell ref="C6:C7"/>
    <mergeCell ref="D6:D7"/>
    <mergeCell ref="A23:A25"/>
    <mergeCell ref="B23:B25"/>
    <mergeCell ref="C23:C25"/>
    <mergeCell ref="D23:D25"/>
    <mergeCell ref="E23:E25"/>
  </mergeCells>
  <pageMargins left="0.41" right="0.26" top="0.26" bottom="0.3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B11" sqref="B11"/>
    </sheetView>
  </sheetViews>
  <sheetFormatPr defaultColWidth="8.85546875" defaultRowHeight="15" x14ac:dyDescent="0.25"/>
  <cols>
    <col min="1" max="1" width="52.7109375" style="43" customWidth="1"/>
    <col min="2" max="2" width="8.85546875" style="43" customWidth="1"/>
    <col min="3" max="3" width="7.7109375" style="43" customWidth="1"/>
    <col min="4" max="4" width="7.85546875" style="43" customWidth="1"/>
    <col min="5" max="5" width="8.140625" style="43" customWidth="1"/>
    <col min="6" max="16384" width="8.85546875" style="43"/>
  </cols>
  <sheetData>
    <row r="1" spans="1:17" ht="33.75" customHeight="1" x14ac:dyDescent="0.35">
      <c r="A1" s="63" t="s">
        <v>57</v>
      </c>
      <c r="B1" s="63"/>
      <c r="C1" s="63"/>
      <c r="D1" s="63"/>
      <c r="E1" s="63"/>
      <c r="F1" s="63"/>
    </row>
    <row r="2" spans="1:17" ht="15.75" x14ac:dyDescent="0.3">
      <c r="A2" s="44" t="s">
        <v>58</v>
      </c>
      <c r="B2" s="44"/>
      <c r="C2" s="44"/>
      <c r="D2" s="44"/>
      <c r="E2" s="44"/>
      <c r="F2" s="4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38.25" x14ac:dyDescent="0.25">
      <c r="A3" s="45" t="s">
        <v>59</v>
      </c>
      <c r="B3" s="45" t="s">
        <v>186</v>
      </c>
      <c r="C3" s="45" t="s">
        <v>177</v>
      </c>
      <c r="D3" s="45" t="s">
        <v>187</v>
      </c>
      <c r="E3" s="45" t="s">
        <v>188</v>
      </c>
      <c r="F3" s="45" t="s">
        <v>189</v>
      </c>
    </row>
    <row r="4" spans="1:17" ht="29.25" customHeight="1" x14ac:dyDescent="0.25">
      <c r="A4" s="50" t="s">
        <v>60</v>
      </c>
      <c r="B4" s="49">
        <v>511027</v>
      </c>
      <c r="C4" s="49">
        <v>0</v>
      </c>
      <c r="D4" s="49">
        <v>0</v>
      </c>
      <c r="E4" s="49">
        <f>C4*100/B4</f>
        <v>0</v>
      </c>
      <c r="F4" s="49">
        <v>0</v>
      </c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ht="15.75" x14ac:dyDescent="0.3">
      <c r="A6" s="64" t="s">
        <v>260</v>
      </c>
    </row>
  </sheetData>
  <mergeCells count="4">
    <mergeCell ref="A1:F1"/>
    <mergeCell ref="A2:F2"/>
    <mergeCell ref="H4:Q4"/>
    <mergeCell ref="G2:P2"/>
  </mergeCells>
  <pageMargins left="0.43" right="0.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19" workbookViewId="0">
      <selection sqref="A1:J1"/>
    </sheetView>
  </sheetViews>
  <sheetFormatPr defaultRowHeight="15" x14ac:dyDescent="0.25"/>
  <cols>
    <col min="1" max="1" width="4.28515625" style="32" customWidth="1"/>
    <col min="2" max="2" width="33.28515625" style="32" customWidth="1"/>
    <col min="3" max="3" width="7.28515625" style="32" customWidth="1"/>
    <col min="4" max="4" width="8.140625" style="32" customWidth="1"/>
    <col min="5" max="5" width="7.42578125" style="32" customWidth="1"/>
    <col min="6" max="6" width="6.85546875" style="32" customWidth="1"/>
    <col min="7" max="7" width="7.5703125" style="32" customWidth="1"/>
    <col min="8" max="8" width="6.85546875" style="32" customWidth="1"/>
    <col min="9" max="9" width="6.7109375" style="32" customWidth="1"/>
    <col min="10" max="16384" width="9.140625" style="32"/>
  </cols>
  <sheetData>
    <row r="1" spans="1:20" ht="33" customHeight="1" x14ac:dyDescent="0.25">
      <c r="A1" s="79" t="s">
        <v>262</v>
      </c>
      <c r="B1" s="79"/>
      <c r="C1" s="79"/>
      <c r="D1" s="79"/>
      <c r="E1" s="79"/>
      <c r="F1" s="79"/>
      <c r="G1" s="79"/>
      <c r="H1" s="79"/>
      <c r="I1" s="79"/>
      <c r="J1" s="79"/>
    </row>
    <row r="2" spans="1:20" ht="11.25" customHeight="1" x14ac:dyDescent="0.25">
      <c r="A2" s="66" t="s">
        <v>19</v>
      </c>
      <c r="H2" s="78" t="s">
        <v>261</v>
      </c>
      <c r="I2" s="78"/>
      <c r="J2" s="78"/>
    </row>
    <row r="3" spans="1:20" ht="3.7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5.5" customHeight="1" x14ac:dyDescent="0.25">
      <c r="A4" s="68" t="s">
        <v>2</v>
      </c>
      <c r="B4" s="68" t="s">
        <v>62</v>
      </c>
      <c r="C4" s="68" t="s">
        <v>167</v>
      </c>
      <c r="D4" s="68" t="s">
        <v>161</v>
      </c>
      <c r="E4" s="68" t="s">
        <v>165</v>
      </c>
      <c r="F4" s="68" t="s">
        <v>168</v>
      </c>
      <c r="G4" s="68" t="s">
        <v>166</v>
      </c>
      <c r="H4" s="68" t="s">
        <v>4</v>
      </c>
      <c r="I4" s="68"/>
      <c r="J4" s="68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68"/>
      <c r="B5" s="68"/>
      <c r="C5" s="68"/>
      <c r="D5" s="68"/>
      <c r="E5" s="68"/>
      <c r="F5" s="68"/>
      <c r="G5" s="68"/>
      <c r="H5" s="69" t="s">
        <v>18</v>
      </c>
      <c r="I5" s="69" t="s">
        <v>148</v>
      </c>
      <c r="J5" s="69" t="s">
        <v>149</v>
      </c>
    </row>
    <row r="6" spans="1:20" x14ac:dyDescent="0.25">
      <c r="A6" s="70"/>
      <c r="B6" s="71" t="s">
        <v>63</v>
      </c>
      <c r="C6" s="41">
        <f>C7+C19</f>
        <v>0</v>
      </c>
      <c r="D6" s="41">
        <f t="shared" ref="D6:E6" si="0">D7+D19</f>
        <v>0</v>
      </c>
      <c r="E6" s="41">
        <f t="shared" si="0"/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</row>
    <row r="7" spans="1:20" ht="25.5" x14ac:dyDescent="0.25">
      <c r="A7" s="69" t="s">
        <v>36</v>
      </c>
      <c r="B7" s="71" t="s">
        <v>64</v>
      </c>
      <c r="C7" s="41">
        <f>SUM(C8:C18)</f>
        <v>0</v>
      </c>
      <c r="D7" s="41">
        <f t="shared" ref="D7:E7" si="1">SUM(D8:D18)</f>
        <v>0</v>
      </c>
      <c r="E7" s="41">
        <f t="shared" si="1"/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</row>
    <row r="8" spans="1:20" ht="25.5" x14ac:dyDescent="0.25">
      <c r="A8" s="70">
        <v>1</v>
      </c>
      <c r="B8" s="72" t="s">
        <v>65</v>
      </c>
      <c r="C8" s="55">
        <v>0</v>
      </c>
      <c r="D8" s="55">
        <v>0</v>
      </c>
      <c r="E8" s="55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</row>
    <row r="9" spans="1:20" x14ac:dyDescent="0.25">
      <c r="A9" s="70">
        <v>2</v>
      </c>
      <c r="B9" s="72" t="s">
        <v>66</v>
      </c>
      <c r="C9" s="55">
        <v>0</v>
      </c>
      <c r="D9" s="55">
        <v>0</v>
      </c>
      <c r="E9" s="55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</row>
    <row r="10" spans="1:20" ht="25.5" x14ac:dyDescent="0.25">
      <c r="A10" s="70">
        <v>3</v>
      </c>
      <c r="B10" s="72" t="s">
        <v>67</v>
      </c>
      <c r="C10" s="55">
        <v>0</v>
      </c>
      <c r="D10" s="55">
        <v>0</v>
      </c>
      <c r="E10" s="55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20" ht="25.5" x14ac:dyDescent="0.25">
      <c r="A11" s="70">
        <v>4</v>
      </c>
      <c r="B11" s="72" t="s">
        <v>68</v>
      </c>
      <c r="C11" s="55">
        <v>0</v>
      </c>
      <c r="D11" s="55">
        <v>0</v>
      </c>
      <c r="E11" s="55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20" ht="25.5" x14ac:dyDescent="0.25">
      <c r="A12" s="70">
        <v>5</v>
      </c>
      <c r="B12" s="72" t="s">
        <v>69</v>
      </c>
      <c r="C12" s="55">
        <v>0</v>
      </c>
      <c r="D12" s="55">
        <v>0</v>
      </c>
      <c r="E12" s="55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20" ht="25.5" x14ac:dyDescent="0.25">
      <c r="A13" s="70">
        <v>6</v>
      </c>
      <c r="B13" s="72" t="s">
        <v>70</v>
      </c>
      <c r="C13" s="55">
        <v>0</v>
      </c>
      <c r="D13" s="55">
        <v>0</v>
      </c>
      <c r="E13" s="55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20" x14ac:dyDescent="0.25">
      <c r="A14" s="70">
        <v>7</v>
      </c>
      <c r="B14" s="72" t="s">
        <v>71</v>
      </c>
      <c r="C14" s="55">
        <v>0</v>
      </c>
      <c r="D14" s="55">
        <v>0</v>
      </c>
      <c r="E14" s="55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</row>
    <row r="15" spans="1:20" ht="25.5" x14ac:dyDescent="0.25">
      <c r="A15" s="70">
        <v>8</v>
      </c>
      <c r="B15" s="72" t="s">
        <v>72</v>
      </c>
      <c r="C15" s="55">
        <v>0</v>
      </c>
      <c r="D15" s="55">
        <v>0</v>
      </c>
      <c r="E15" s="55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20" x14ac:dyDescent="0.25">
      <c r="A16" s="70">
        <v>9</v>
      </c>
      <c r="B16" s="72" t="s">
        <v>73</v>
      </c>
      <c r="C16" s="55">
        <v>0</v>
      </c>
      <c r="D16" s="55">
        <v>0</v>
      </c>
      <c r="E16" s="55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1" ht="25.5" x14ac:dyDescent="0.25">
      <c r="A17" s="70">
        <v>10</v>
      </c>
      <c r="B17" s="72" t="s">
        <v>74</v>
      </c>
      <c r="C17" s="55">
        <v>0</v>
      </c>
      <c r="D17" s="55">
        <v>0</v>
      </c>
      <c r="E17" s="55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1" ht="25.5" x14ac:dyDescent="0.25">
      <c r="A18" s="70">
        <v>11</v>
      </c>
      <c r="B18" s="72" t="s">
        <v>75</v>
      </c>
      <c r="C18" s="55">
        <v>0</v>
      </c>
      <c r="D18" s="55">
        <v>0</v>
      </c>
      <c r="E18" s="55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1" ht="25.5" x14ac:dyDescent="0.25">
      <c r="A19" s="69" t="s">
        <v>45</v>
      </c>
      <c r="B19" s="71" t="s">
        <v>76</v>
      </c>
      <c r="C19" s="55">
        <v>0</v>
      </c>
      <c r="D19" s="55">
        <v>0</v>
      </c>
      <c r="E19" s="55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</row>
    <row r="20" spans="1:11" ht="6.75" customHeight="1" x14ac:dyDescent="0.25"/>
    <row r="21" spans="1:11" x14ac:dyDescent="0.25">
      <c r="A21" s="73" t="s">
        <v>33</v>
      </c>
    </row>
    <row r="22" spans="1:11" ht="11.25" customHeight="1" x14ac:dyDescent="0.3">
      <c r="A22" s="74" t="s">
        <v>159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1" x14ac:dyDescent="0.25">
      <c r="A23" s="68" t="s">
        <v>2</v>
      </c>
      <c r="B23" s="68" t="s">
        <v>62</v>
      </c>
      <c r="C23" s="68" t="s">
        <v>186</v>
      </c>
      <c r="D23" s="68" t="s">
        <v>177</v>
      </c>
      <c r="E23" s="68" t="s">
        <v>187</v>
      </c>
      <c r="F23" s="68" t="s">
        <v>188</v>
      </c>
      <c r="G23" s="68" t="s">
        <v>189</v>
      </c>
      <c r="H23" s="68" t="s">
        <v>4</v>
      </c>
      <c r="I23" s="68"/>
      <c r="J23" s="68"/>
      <c r="K23" s="75"/>
    </row>
    <row r="24" spans="1:1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75"/>
    </row>
    <row r="25" spans="1:11" x14ac:dyDescent="0.25">
      <c r="A25" s="68"/>
      <c r="B25" s="68"/>
      <c r="C25" s="68"/>
      <c r="D25" s="68"/>
      <c r="E25" s="68"/>
      <c r="F25" s="68"/>
      <c r="G25" s="68"/>
      <c r="H25" s="76" t="s">
        <v>149</v>
      </c>
      <c r="I25" s="76" t="s">
        <v>169</v>
      </c>
      <c r="J25" s="76" t="s">
        <v>170</v>
      </c>
      <c r="K25" s="75"/>
    </row>
    <row r="26" spans="1:11" x14ac:dyDescent="0.25">
      <c r="A26" s="69"/>
      <c r="B26" s="71" t="s">
        <v>63</v>
      </c>
      <c r="C26" s="41">
        <f>C27+C41</f>
        <v>0</v>
      </c>
      <c r="D26" s="41">
        <f>D27+D41</f>
        <v>0</v>
      </c>
      <c r="E26" s="41">
        <f t="shared" ref="E26" si="2">E27+E41</f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75"/>
    </row>
    <row r="27" spans="1:11" ht="25.5" x14ac:dyDescent="0.25">
      <c r="A27" s="69" t="s">
        <v>36</v>
      </c>
      <c r="B27" s="71" t="s">
        <v>77</v>
      </c>
      <c r="C27" s="41">
        <f>C28+C36</f>
        <v>0</v>
      </c>
      <c r="D27" s="41">
        <f>D28+D36</f>
        <v>0</v>
      </c>
      <c r="E27" s="41">
        <f t="shared" ref="E27" si="3">E28+E36</f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75"/>
    </row>
    <row r="28" spans="1:11" ht="25.5" x14ac:dyDescent="0.25">
      <c r="A28" s="69" t="s">
        <v>78</v>
      </c>
      <c r="B28" s="77" t="s">
        <v>79</v>
      </c>
      <c r="C28" s="41">
        <f>SUM(C29:C35)</f>
        <v>0</v>
      </c>
      <c r="D28" s="41">
        <f t="shared" ref="D28:E28" si="4">SUM(D29:D35)</f>
        <v>0</v>
      </c>
      <c r="E28" s="41">
        <f t="shared" si="4"/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75"/>
    </row>
    <row r="29" spans="1:11" ht="27" customHeight="1" x14ac:dyDescent="0.25">
      <c r="A29" s="70">
        <v>1</v>
      </c>
      <c r="B29" s="72" t="s">
        <v>80</v>
      </c>
      <c r="C29" s="55">
        <v>0</v>
      </c>
      <c r="D29" s="55">
        <v>0</v>
      </c>
      <c r="E29" s="55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75"/>
    </row>
    <row r="30" spans="1:11" ht="26.45" customHeight="1" x14ac:dyDescent="0.25">
      <c r="A30" s="70">
        <v>2</v>
      </c>
      <c r="B30" s="72" t="s">
        <v>81</v>
      </c>
      <c r="C30" s="55">
        <v>0</v>
      </c>
      <c r="D30" s="55">
        <v>0</v>
      </c>
      <c r="E30" s="55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75"/>
    </row>
    <row r="31" spans="1:11" ht="18" customHeight="1" x14ac:dyDescent="0.25">
      <c r="A31" s="70">
        <v>3</v>
      </c>
      <c r="B31" s="72" t="s">
        <v>82</v>
      </c>
      <c r="C31" s="55">
        <v>0</v>
      </c>
      <c r="D31" s="55">
        <v>0</v>
      </c>
      <c r="E31" s="55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75"/>
    </row>
    <row r="32" spans="1:11" ht="16.899999999999999" customHeight="1" x14ac:dyDescent="0.25">
      <c r="A32" s="70">
        <v>4</v>
      </c>
      <c r="B32" s="72" t="s">
        <v>83</v>
      </c>
      <c r="C32" s="55">
        <v>0</v>
      </c>
      <c r="D32" s="55">
        <v>0</v>
      </c>
      <c r="E32" s="55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75"/>
    </row>
    <row r="33" spans="1:11" ht="15" customHeight="1" x14ac:dyDescent="0.25">
      <c r="A33" s="70">
        <v>5</v>
      </c>
      <c r="B33" s="72" t="s">
        <v>84</v>
      </c>
      <c r="C33" s="55">
        <v>0</v>
      </c>
      <c r="D33" s="55">
        <v>0</v>
      </c>
      <c r="E33" s="55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75"/>
    </row>
    <row r="34" spans="1:11" ht="30" customHeight="1" x14ac:dyDescent="0.25">
      <c r="A34" s="70">
        <v>6</v>
      </c>
      <c r="B34" s="72" t="s">
        <v>85</v>
      </c>
      <c r="C34" s="55">
        <v>0</v>
      </c>
      <c r="D34" s="55">
        <v>0</v>
      </c>
      <c r="E34" s="55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75"/>
    </row>
    <row r="35" spans="1:11" ht="16.899999999999999" customHeight="1" x14ac:dyDescent="0.25">
      <c r="A35" s="70">
        <v>7</v>
      </c>
      <c r="B35" s="72" t="s">
        <v>86</v>
      </c>
      <c r="C35" s="55">
        <v>0</v>
      </c>
      <c r="D35" s="55">
        <v>0</v>
      </c>
      <c r="E35" s="55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75"/>
    </row>
    <row r="36" spans="1:11" ht="38.25" x14ac:dyDescent="0.25">
      <c r="A36" s="69" t="s">
        <v>87</v>
      </c>
      <c r="B36" s="77" t="s">
        <v>88</v>
      </c>
      <c r="C36" s="41">
        <f>SUM(C37:C40)</f>
        <v>0</v>
      </c>
      <c r="D36" s="41">
        <f t="shared" ref="D36:E36" si="5">SUM(D37:D40)</f>
        <v>0</v>
      </c>
      <c r="E36" s="41">
        <f t="shared" si="5"/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75"/>
    </row>
    <row r="37" spans="1:11" ht="16.899999999999999" customHeight="1" x14ac:dyDescent="0.25">
      <c r="A37" s="70">
        <v>1</v>
      </c>
      <c r="B37" s="72" t="s">
        <v>89</v>
      </c>
      <c r="C37" s="55">
        <v>0</v>
      </c>
      <c r="D37" s="55">
        <v>0</v>
      </c>
      <c r="E37" s="55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75"/>
    </row>
    <row r="38" spans="1:11" ht="19.899999999999999" customHeight="1" x14ac:dyDescent="0.25">
      <c r="A38" s="70">
        <v>2</v>
      </c>
      <c r="B38" s="72" t="s">
        <v>90</v>
      </c>
      <c r="C38" s="55">
        <v>0</v>
      </c>
      <c r="D38" s="55">
        <v>0</v>
      </c>
      <c r="E38" s="55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75"/>
    </row>
    <row r="39" spans="1:11" ht="17.45" customHeight="1" x14ac:dyDescent="0.25">
      <c r="A39" s="70">
        <v>3</v>
      </c>
      <c r="B39" s="72" t="s">
        <v>91</v>
      </c>
      <c r="C39" s="55">
        <v>0</v>
      </c>
      <c r="D39" s="55">
        <v>0</v>
      </c>
      <c r="E39" s="55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75"/>
    </row>
    <row r="40" spans="1:11" ht="19.149999999999999" customHeight="1" x14ac:dyDescent="0.25">
      <c r="A40" s="70">
        <v>4</v>
      </c>
      <c r="B40" s="72" t="s">
        <v>92</v>
      </c>
      <c r="C40" s="55">
        <v>0</v>
      </c>
      <c r="D40" s="55">
        <v>0</v>
      </c>
      <c r="E40" s="55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75"/>
    </row>
    <row r="41" spans="1:11" ht="25.5" x14ac:dyDescent="0.25">
      <c r="A41" s="69" t="s">
        <v>45</v>
      </c>
      <c r="B41" s="71" t="s">
        <v>76</v>
      </c>
      <c r="C41" s="55">
        <v>0</v>
      </c>
      <c r="D41" s="55">
        <v>0</v>
      </c>
      <c r="E41" s="55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75"/>
    </row>
  </sheetData>
  <mergeCells count="22">
    <mergeCell ref="H2:J2"/>
    <mergeCell ref="A22:J22"/>
    <mergeCell ref="E4:E5"/>
    <mergeCell ref="F4:F5"/>
    <mergeCell ref="K4:T4"/>
    <mergeCell ref="K3:T3"/>
    <mergeCell ref="A1:J1"/>
    <mergeCell ref="G4:G5"/>
    <mergeCell ref="H4:J4"/>
    <mergeCell ref="A3:J3"/>
    <mergeCell ref="F23:F25"/>
    <mergeCell ref="G23:G25"/>
    <mergeCell ref="H23:J24"/>
    <mergeCell ref="A4:A5"/>
    <mergeCell ref="B4:B5"/>
    <mergeCell ref="C4:C5"/>
    <mergeCell ref="D4:D5"/>
    <mergeCell ref="A23:A25"/>
    <mergeCell ref="B23:B25"/>
    <mergeCell ref="C23:C25"/>
    <mergeCell ref="D23:D25"/>
    <mergeCell ref="E23:E25"/>
  </mergeCells>
  <pageMargins left="0.19" right="0.22" top="0.26" bottom="0.16" header="0.3" footer="0.1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4" workbookViewId="0">
      <selection activeCell="P6" sqref="P6"/>
    </sheetView>
  </sheetViews>
  <sheetFormatPr defaultRowHeight="15" x14ac:dyDescent="0.25"/>
  <cols>
    <col min="1" max="1" width="5" style="32" customWidth="1"/>
    <col min="2" max="2" width="37.5703125" style="32" customWidth="1"/>
    <col min="3" max="3" width="7.5703125" style="32" customWidth="1"/>
    <col min="4" max="4" width="8.140625" style="32" customWidth="1"/>
    <col min="5" max="16384" width="9.140625" style="32"/>
  </cols>
  <sheetData>
    <row r="1" spans="1:18" ht="71.45" customHeight="1" x14ac:dyDescent="0.25">
      <c r="A1" s="65" t="s">
        <v>143</v>
      </c>
      <c r="B1" s="65"/>
      <c r="C1" s="65"/>
      <c r="D1" s="65"/>
      <c r="E1" s="65"/>
      <c r="F1" s="65"/>
      <c r="G1" s="65"/>
      <c r="H1" s="65"/>
    </row>
    <row r="2" spans="1:18" ht="17.25" x14ac:dyDescent="0.3">
      <c r="A2" s="80" t="s">
        <v>93</v>
      </c>
      <c r="B2" s="80"/>
      <c r="C2" s="80"/>
      <c r="D2" s="80"/>
      <c r="E2" s="80"/>
      <c r="F2" s="80"/>
      <c r="G2" s="80"/>
      <c r="H2" s="80"/>
    </row>
    <row r="3" spans="1:18" ht="17.25" x14ac:dyDescent="0.3">
      <c r="A3" s="80" t="s">
        <v>190</v>
      </c>
      <c r="B3" s="80"/>
      <c r="C3" s="80"/>
      <c r="D3" s="80"/>
      <c r="E3" s="80"/>
      <c r="F3" s="80"/>
      <c r="G3" s="80"/>
      <c r="H3" s="80"/>
    </row>
    <row r="4" spans="1:18" ht="15" customHeight="1" x14ac:dyDescent="0.3">
      <c r="A4" s="74" t="s">
        <v>159</v>
      </c>
      <c r="B4" s="74"/>
      <c r="C4" s="74"/>
      <c r="D4" s="74"/>
      <c r="E4" s="74"/>
      <c r="F4" s="74"/>
      <c r="G4" s="74"/>
      <c r="H4" s="7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38.25" customHeight="1" x14ac:dyDescent="0.25">
      <c r="A5" s="81" t="s">
        <v>2</v>
      </c>
      <c r="B5" s="68" t="s">
        <v>62</v>
      </c>
      <c r="C5" s="68" t="s">
        <v>94</v>
      </c>
      <c r="D5" s="68"/>
      <c r="E5" s="68"/>
      <c r="F5" s="68"/>
      <c r="G5" s="68"/>
      <c r="H5" s="68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38" customHeight="1" x14ac:dyDescent="0.25">
      <c r="A6" s="81"/>
      <c r="B6" s="68"/>
      <c r="C6" s="82" t="s">
        <v>95</v>
      </c>
      <c r="D6" s="82" t="s">
        <v>258</v>
      </c>
      <c r="E6" s="82" t="s">
        <v>151</v>
      </c>
      <c r="F6" s="82" t="s">
        <v>30</v>
      </c>
      <c r="G6" s="82" t="s">
        <v>152</v>
      </c>
      <c r="H6" s="83" t="s">
        <v>96</v>
      </c>
    </row>
    <row r="7" spans="1:18" x14ac:dyDescent="0.25">
      <c r="A7" s="69"/>
      <c r="B7" s="71" t="s">
        <v>63</v>
      </c>
      <c r="C7" s="41">
        <f>C8+C22</f>
        <v>0</v>
      </c>
      <c r="D7" s="41">
        <f t="shared" ref="D7:G7" si="0">D8+D22</f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ref="H7:H22" si="1">SUM(C7:G7)</f>
        <v>0</v>
      </c>
    </row>
    <row r="8" spans="1:18" ht="25.5" x14ac:dyDescent="0.25">
      <c r="A8" s="69" t="s">
        <v>36</v>
      </c>
      <c r="B8" s="71" t="s">
        <v>77</v>
      </c>
      <c r="C8" s="41">
        <f>C9+C17</f>
        <v>0</v>
      </c>
      <c r="D8" s="41">
        <f t="shared" ref="D8:G8" si="2">D9+D17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1"/>
        <v>0</v>
      </c>
    </row>
    <row r="9" spans="1:18" ht="25.5" x14ac:dyDescent="0.25">
      <c r="A9" s="69" t="s">
        <v>78</v>
      </c>
      <c r="B9" s="77" t="s">
        <v>79</v>
      </c>
      <c r="C9" s="41">
        <f>SUM(C10:C16)</f>
        <v>0</v>
      </c>
      <c r="D9" s="41">
        <f t="shared" ref="D9:G9" si="3">SUM(D10:D16)</f>
        <v>0</v>
      </c>
      <c r="E9" s="41">
        <f t="shared" si="3"/>
        <v>0</v>
      </c>
      <c r="F9" s="41">
        <f t="shared" si="3"/>
        <v>0</v>
      </c>
      <c r="G9" s="41">
        <f t="shared" si="3"/>
        <v>0</v>
      </c>
      <c r="H9" s="41">
        <f t="shared" si="1"/>
        <v>0</v>
      </c>
    </row>
    <row r="10" spans="1:18" x14ac:dyDescent="0.25">
      <c r="A10" s="70">
        <v>1</v>
      </c>
      <c r="B10" s="72" t="s">
        <v>80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f t="shared" si="1"/>
        <v>0</v>
      </c>
    </row>
    <row r="11" spans="1:18" ht="25.5" x14ac:dyDescent="0.25">
      <c r="A11" s="70">
        <v>2</v>
      </c>
      <c r="B11" s="72" t="s">
        <v>81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f t="shared" si="1"/>
        <v>0</v>
      </c>
    </row>
    <row r="12" spans="1:18" x14ac:dyDescent="0.25">
      <c r="A12" s="70">
        <v>3</v>
      </c>
      <c r="B12" s="72" t="s">
        <v>82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f t="shared" si="1"/>
        <v>0</v>
      </c>
    </row>
    <row r="13" spans="1:18" x14ac:dyDescent="0.25">
      <c r="A13" s="70">
        <v>4</v>
      </c>
      <c r="B13" s="72" t="s">
        <v>83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f t="shared" si="1"/>
        <v>0</v>
      </c>
    </row>
    <row r="14" spans="1:18" x14ac:dyDescent="0.25">
      <c r="A14" s="70">
        <v>5</v>
      </c>
      <c r="B14" s="72" t="s">
        <v>84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f t="shared" si="1"/>
        <v>0</v>
      </c>
    </row>
    <row r="15" spans="1:18" ht="25.5" x14ac:dyDescent="0.25">
      <c r="A15" s="70">
        <v>6</v>
      </c>
      <c r="B15" s="72" t="s">
        <v>85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f t="shared" si="1"/>
        <v>0</v>
      </c>
    </row>
    <row r="16" spans="1:18" x14ac:dyDescent="0.25">
      <c r="A16" s="70">
        <v>7</v>
      </c>
      <c r="B16" s="72" t="s">
        <v>86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f t="shared" si="1"/>
        <v>0</v>
      </c>
    </row>
    <row r="17" spans="1:8" ht="25.5" x14ac:dyDescent="0.25">
      <c r="A17" s="69" t="s">
        <v>87</v>
      </c>
      <c r="B17" s="77" t="s">
        <v>88</v>
      </c>
      <c r="C17" s="41">
        <f>SUM(C18:C21)</f>
        <v>0</v>
      </c>
      <c r="D17" s="41">
        <f t="shared" ref="D17:G17" si="4">SUM(D18:D21)</f>
        <v>0</v>
      </c>
      <c r="E17" s="41">
        <f t="shared" si="4"/>
        <v>0</v>
      </c>
      <c r="F17" s="41">
        <f t="shared" si="4"/>
        <v>0</v>
      </c>
      <c r="G17" s="41">
        <f t="shared" si="4"/>
        <v>0</v>
      </c>
      <c r="H17" s="41">
        <f t="shared" si="1"/>
        <v>0</v>
      </c>
    </row>
    <row r="18" spans="1:8" x14ac:dyDescent="0.25">
      <c r="A18" s="70">
        <v>1</v>
      </c>
      <c r="B18" s="72" t="s">
        <v>89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f t="shared" si="1"/>
        <v>0</v>
      </c>
    </row>
    <row r="19" spans="1:8" x14ac:dyDescent="0.25">
      <c r="A19" s="70">
        <v>2</v>
      </c>
      <c r="B19" s="72" t="s">
        <v>90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f t="shared" si="1"/>
        <v>0</v>
      </c>
    </row>
    <row r="20" spans="1:8" x14ac:dyDescent="0.25">
      <c r="A20" s="70">
        <v>3</v>
      </c>
      <c r="B20" s="72" t="s">
        <v>91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f t="shared" si="1"/>
        <v>0</v>
      </c>
    </row>
    <row r="21" spans="1:8" x14ac:dyDescent="0.25">
      <c r="A21" s="70">
        <v>4</v>
      </c>
      <c r="B21" s="72" t="s">
        <v>92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f t="shared" si="1"/>
        <v>0</v>
      </c>
    </row>
    <row r="22" spans="1:8" ht="25.5" x14ac:dyDescent="0.25">
      <c r="A22" s="69" t="s">
        <v>45</v>
      </c>
      <c r="B22" s="71" t="s">
        <v>76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41">
        <f t="shared" si="1"/>
        <v>0</v>
      </c>
    </row>
    <row r="23" spans="1:8" x14ac:dyDescent="0.25">
      <c r="A23" s="85"/>
      <c r="B23" s="85"/>
      <c r="C23" s="85"/>
      <c r="D23" s="85"/>
      <c r="E23" s="85"/>
      <c r="F23" s="85"/>
      <c r="G23" s="85"/>
      <c r="H23" s="85"/>
    </row>
    <row r="25" spans="1:8" ht="39.75" customHeight="1" x14ac:dyDescent="0.25"/>
    <row r="26" spans="1:8" ht="21.75" customHeight="1" x14ac:dyDescent="0.25"/>
  </sheetData>
  <mergeCells count="9">
    <mergeCell ref="I5:R5"/>
    <mergeCell ref="I4:R4"/>
    <mergeCell ref="A1:H1"/>
    <mergeCell ref="A5:A6"/>
    <mergeCell ref="B5:B6"/>
    <mergeCell ref="C5:H5"/>
    <mergeCell ref="A2:H2"/>
    <mergeCell ref="A3:H3"/>
    <mergeCell ref="A4:H4"/>
  </mergeCells>
  <pageMargins left="0.45" right="0.28000000000000003" top="0.34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P7" sqref="P7"/>
    </sheetView>
  </sheetViews>
  <sheetFormatPr defaultColWidth="8.85546875" defaultRowHeight="15" x14ac:dyDescent="0.25"/>
  <cols>
    <col min="1" max="1" width="5" style="43" customWidth="1"/>
    <col min="2" max="2" width="40.5703125" style="43" customWidth="1"/>
    <col min="3" max="16384" width="8.85546875" style="43"/>
  </cols>
  <sheetData>
    <row r="1" spans="1:18" ht="17.25" x14ac:dyDescent="0.25">
      <c r="A1" s="86" t="s">
        <v>97</v>
      </c>
      <c r="B1" s="86"/>
      <c r="C1" s="86"/>
      <c r="D1" s="86"/>
      <c r="E1" s="86"/>
      <c r="F1" s="86"/>
      <c r="G1" s="86"/>
      <c r="H1" s="86"/>
    </row>
    <row r="2" spans="1:18" ht="18" x14ac:dyDescent="0.35">
      <c r="A2" s="87" t="s">
        <v>98</v>
      </c>
      <c r="B2" s="87"/>
      <c r="C2" s="87"/>
      <c r="D2" s="87"/>
      <c r="E2" s="87"/>
      <c r="F2" s="87"/>
      <c r="G2" s="87"/>
      <c r="H2" s="87"/>
    </row>
    <row r="3" spans="1:18" ht="15" customHeight="1" x14ac:dyDescent="0.25">
      <c r="A3" s="88" t="s">
        <v>159</v>
      </c>
      <c r="B3" s="88"/>
      <c r="C3" s="88"/>
      <c r="D3" s="88"/>
      <c r="E3" s="88"/>
      <c r="F3" s="88"/>
      <c r="G3" s="88"/>
      <c r="H3" s="88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45.75" customHeight="1" x14ac:dyDescent="0.25">
      <c r="A4" s="89" t="s">
        <v>2</v>
      </c>
      <c r="B4" s="89" t="s">
        <v>99</v>
      </c>
      <c r="C4" s="89" t="s">
        <v>94</v>
      </c>
      <c r="D4" s="89"/>
      <c r="E4" s="89"/>
      <c r="F4" s="89"/>
      <c r="G4" s="89"/>
      <c r="H4" s="89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11" customHeight="1" x14ac:dyDescent="0.25">
      <c r="A5" s="89"/>
      <c r="B5" s="89"/>
      <c r="C5" s="82" t="s">
        <v>95</v>
      </c>
      <c r="D5" s="82" t="s">
        <v>258</v>
      </c>
      <c r="E5" s="82" t="s">
        <v>151</v>
      </c>
      <c r="F5" s="82" t="s">
        <v>30</v>
      </c>
      <c r="G5" s="82" t="s">
        <v>152</v>
      </c>
      <c r="H5" s="90" t="s">
        <v>96</v>
      </c>
    </row>
    <row r="6" spans="1:18" x14ac:dyDescent="0.25">
      <c r="A6" s="91"/>
      <c r="B6" s="92" t="s">
        <v>63</v>
      </c>
      <c r="C6" s="49">
        <f>C7+C21</f>
        <v>0</v>
      </c>
      <c r="D6" s="49">
        <f t="shared" ref="D6:G6" si="0">D7+D21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ref="H6:H21" si="1">SUM(C6:G6)</f>
        <v>0</v>
      </c>
    </row>
    <row r="7" spans="1:18" ht="25.5" x14ac:dyDescent="0.25">
      <c r="A7" s="91" t="s">
        <v>36</v>
      </c>
      <c r="B7" s="92" t="s">
        <v>77</v>
      </c>
      <c r="C7" s="49">
        <f>C8+C16</f>
        <v>0</v>
      </c>
      <c r="D7" s="49">
        <f t="shared" ref="D7:G7" si="2">D8+D16</f>
        <v>0</v>
      </c>
      <c r="E7" s="49">
        <f t="shared" si="2"/>
        <v>0</v>
      </c>
      <c r="F7" s="49">
        <f t="shared" si="2"/>
        <v>0</v>
      </c>
      <c r="G7" s="49">
        <f t="shared" si="2"/>
        <v>0</v>
      </c>
      <c r="H7" s="49">
        <f t="shared" si="1"/>
        <v>0</v>
      </c>
    </row>
    <row r="8" spans="1:18" ht="25.5" x14ac:dyDescent="0.25">
      <c r="A8" s="91" t="s">
        <v>78</v>
      </c>
      <c r="B8" s="93" t="s">
        <v>79</v>
      </c>
      <c r="C8" s="49">
        <f>SUM(C9:C15)</f>
        <v>0</v>
      </c>
      <c r="D8" s="49">
        <f t="shared" ref="D8:G8" si="3">SUM(D9:D15)</f>
        <v>0</v>
      </c>
      <c r="E8" s="49">
        <f t="shared" si="3"/>
        <v>0</v>
      </c>
      <c r="F8" s="49">
        <f t="shared" si="3"/>
        <v>0</v>
      </c>
      <c r="G8" s="49">
        <f t="shared" si="3"/>
        <v>0</v>
      </c>
      <c r="H8" s="49">
        <f t="shared" si="1"/>
        <v>0</v>
      </c>
    </row>
    <row r="9" spans="1:18" x14ac:dyDescent="0.25">
      <c r="A9" s="94">
        <v>1</v>
      </c>
      <c r="B9" s="95" t="s">
        <v>80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f t="shared" si="1"/>
        <v>0</v>
      </c>
    </row>
    <row r="10" spans="1:18" ht="25.5" x14ac:dyDescent="0.25">
      <c r="A10" s="94">
        <v>2</v>
      </c>
      <c r="B10" s="95" t="s">
        <v>81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f t="shared" si="1"/>
        <v>0</v>
      </c>
    </row>
    <row r="11" spans="1:18" x14ac:dyDescent="0.25">
      <c r="A11" s="94">
        <v>3</v>
      </c>
      <c r="B11" s="95" t="s">
        <v>82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f t="shared" si="1"/>
        <v>0</v>
      </c>
    </row>
    <row r="12" spans="1:18" x14ac:dyDescent="0.25">
      <c r="A12" s="94">
        <v>4</v>
      </c>
      <c r="B12" s="95" t="s">
        <v>83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f t="shared" si="1"/>
        <v>0</v>
      </c>
    </row>
    <row r="13" spans="1:18" x14ac:dyDescent="0.25">
      <c r="A13" s="94">
        <v>5</v>
      </c>
      <c r="B13" s="95" t="s">
        <v>84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f t="shared" si="1"/>
        <v>0</v>
      </c>
    </row>
    <row r="14" spans="1:18" ht="25.5" x14ac:dyDescent="0.25">
      <c r="A14" s="94">
        <v>6</v>
      </c>
      <c r="B14" s="95" t="s">
        <v>85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f t="shared" si="1"/>
        <v>0</v>
      </c>
    </row>
    <row r="15" spans="1:18" x14ac:dyDescent="0.25">
      <c r="A15" s="94">
        <v>6</v>
      </c>
      <c r="B15" s="95" t="s">
        <v>86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f t="shared" si="1"/>
        <v>0</v>
      </c>
    </row>
    <row r="16" spans="1:18" ht="25.5" x14ac:dyDescent="0.25">
      <c r="A16" s="91" t="s">
        <v>87</v>
      </c>
      <c r="B16" s="93" t="s">
        <v>88</v>
      </c>
      <c r="C16" s="49">
        <f>SUM(C17:C20)</f>
        <v>0</v>
      </c>
      <c r="D16" s="49">
        <f>SUM(D17:D20)</f>
        <v>0</v>
      </c>
      <c r="E16" s="49">
        <f>SUM(E17:E20)</f>
        <v>0</v>
      </c>
      <c r="F16" s="49">
        <f>SUM(F17:F20)</f>
        <v>0</v>
      </c>
      <c r="G16" s="49">
        <f>SUM(G17:G20)</f>
        <v>0</v>
      </c>
      <c r="H16" s="49">
        <f t="shared" si="1"/>
        <v>0</v>
      </c>
    </row>
    <row r="17" spans="1:8" x14ac:dyDescent="0.25">
      <c r="A17" s="94">
        <v>1</v>
      </c>
      <c r="B17" s="95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f t="shared" si="1"/>
        <v>0</v>
      </c>
    </row>
    <row r="18" spans="1:8" x14ac:dyDescent="0.25">
      <c r="A18" s="94">
        <v>2</v>
      </c>
      <c r="B18" s="95" t="s">
        <v>90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f t="shared" si="1"/>
        <v>0</v>
      </c>
    </row>
    <row r="19" spans="1:8" x14ac:dyDescent="0.25">
      <c r="A19" s="94">
        <v>3</v>
      </c>
      <c r="B19" s="95" t="s">
        <v>91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f t="shared" si="1"/>
        <v>0</v>
      </c>
    </row>
    <row r="20" spans="1:8" x14ac:dyDescent="0.25">
      <c r="A20" s="94">
        <v>4</v>
      </c>
      <c r="B20" s="95" t="s">
        <v>92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f t="shared" si="1"/>
        <v>0</v>
      </c>
    </row>
    <row r="21" spans="1:8" ht="25.5" x14ac:dyDescent="0.25">
      <c r="A21" s="91" t="s">
        <v>45</v>
      </c>
      <c r="B21" s="92" t="s">
        <v>76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f t="shared" si="1"/>
        <v>0</v>
      </c>
    </row>
    <row r="34" ht="31.5" customHeight="1" x14ac:dyDescent="0.25"/>
    <row r="40" ht="39.75" customHeight="1" x14ac:dyDescent="0.25"/>
    <row r="41" ht="21.75" customHeight="1" x14ac:dyDescent="0.25"/>
  </sheetData>
  <mergeCells count="8">
    <mergeCell ref="I4:R4"/>
    <mergeCell ref="I3:R3"/>
    <mergeCell ref="A1:H1"/>
    <mergeCell ref="A2:H2"/>
    <mergeCell ref="A4:A5"/>
    <mergeCell ref="B4:B5"/>
    <mergeCell ref="C4:H4"/>
    <mergeCell ref="A3:H3"/>
  </mergeCells>
  <pageMargins left="0.4" right="0.23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XFD1048576"/>
    </sheetView>
  </sheetViews>
  <sheetFormatPr defaultRowHeight="15" x14ac:dyDescent="0.25"/>
  <cols>
    <col min="1" max="1" width="5.85546875" style="32" customWidth="1"/>
    <col min="2" max="2" width="42.7109375" style="99" customWidth="1"/>
    <col min="3" max="5" width="9.140625" style="32"/>
    <col min="6" max="6" width="10.28515625" style="32" customWidth="1"/>
    <col min="7" max="16384" width="9.140625" style="32"/>
  </cols>
  <sheetData>
    <row r="1" spans="1:16" ht="17.25" x14ac:dyDescent="0.3">
      <c r="A1" s="96" t="s">
        <v>100</v>
      </c>
      <c r="B1" s="96"/>
      <c r="C1" s="96"/>
      <c r="D1" s="96"/>
      <c r="E1" s="96"/>
      <c r="F1" s="96"/>
    </row>
    <row r="2" spans="1:16" ht="18" x14ac:dyDescent="0.35">
      <c r="A2" s="31" t="s">
        <v>101</v>
      </c>
      <c r="B2" s="31"/>
      <c r="C2" s="31"/>
      <c r="D2" s="31"/>
      <c r="E2" s="31"/>
      <c r="F2" s="31"/>
    </row>
    <row r="3" spans="1:16" ht="15" customHeight="1" x14ac:dyDescent="0.3">
      <c r="A3" s="74" t="s">
        <v>160</v>
      </c>
      <c r="B3" s="74"/>
      <c r="C3" s="74"/>
      <c r="D3" s="74"/>
      <c r="E3" s="74"/>
      <c r="F3" s="7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5" t="s">
        <v>2</v>
      </c>
      <c r="B4" s="35" t="s">
        <v>62</v>
      </c>
      <c r="C4" s="35" t="s">
        <v>149</v>
      </c>
      <c r="D4" s="35" t="s">
        <v>169</v>
      </c>
      <c r="E4" s="35" t="s">
        <v>170</v>
      </c>
      <c r="F4" s="35" t="s">
        <v>96</v>
      </c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5"/>
      <c r="B5" s="35"/>
      <c r="C5" s="35"/>
      <c r="D5" s="35"/>
      <c r="E5" s="35"/>
      <c r="F5" s="35"/>
    </row>
    <row r="6" spans="1:16" x14ac:dyDescent="0.25">
      <c r="A6" s="35"/>
      <c r="B6" s="35"/>
      <c r="C6" s="35"/>
      <c r="D6" s="35"/>
      <c r="E6" s="35"/>
      <c r="F6" s="35"/>
    </row>
    <row r="7" spans="1:16" x14ac:dyDescent="0.25">
      <c r="A7" s="36"/>
      <c r="B7" s="40" t="s">
        <v>63</v>
      </c>
      <c r="C7" s="41">
        <f>C8+C22</f>
        <v>0</v>
      </c>
      <c r="D7" s="41">
        <f t="shared" ref="D7:E7" si="0">D8+D22</f>
        <v>0</v>
      </c>
      <c r="E7" s="41">
        <f t="shared" si="0"/>
        <v>0</v>
      </c>
      <c r="F7" s="41">
        <f>SUM(C7:E7)</f>
        <v>0</v>
      </c>
    </row>
    <row r="8" spans="1:16" ht="25.5" x14ac:dyDescent="0.25">
      <c r="A8" s="36" t="s">
        <v>36</v>
      </c>
      <c r="B8" s="40" t="s">
        <v>77</v>
      </c>
      <c r="C8" s="41">
        <f>C9+C17</f>
        <v>0</v>
      </c>
      <c r="D8" s="41">
        <f t="shared" ref="D8:E8" si="1">D9+D17</f>
        <v>0</v>
      </c>
      <c r="E8" s="41">
        <f t="shared" si="1"/>
        <v>0</v>
      </c>
      <c r="F8" s="41">
        <f t="shared" ref="F8:F22" si="2">SUM(C8:E8)</f>
        <v>0</v>
      </c>
    </row>
    <row r="9" spans="1:16" ht="25.5" x14ac:dyDescent="0.25">
      <c r="A9" s="36" t="s">
        <v>78</v>
      </c>
      <c r="B9" s="97" t="s">
        <v>79</v>
      </c>
      <c r="C9" s="41">
        <f>SUM(C10:C16)</f>
        <v>0</v>
      </c>
      <c r="D9" s="41">
        <f t="shared" ref="D9:E9" si="3">SUM(D10:D16)</f>
        <v>0</v>
      </c>
      <c r="E9" s="41">
        <f t="shared" si="3"/>
        <v>0</v>
      </c>
      <c r="F9" s="41">
        <f t="shared" si="2"/>
        <v>0</v>
      </c>
    </row>
    <row r="10" spans="1:16" x14ac:dyDescent="0.25">
      <c r="A10" s="37">
        <v>1</v>
      </c>
      <c r="B10" s="98" t="s">
        <v>80</v>
      </c>
      <c r="C10" s="55">
        <v>0</v>
      </c>
      <c r="D10" s="55">
        <v>0</v>
      </c>
      <c r="E10" s="55">
        <v>0</v>
      </c>
      <c r="F10" s="55">
        <f t="shared" si="2"/>
        <v>0</v>
      </c>
    </row>
    <row r="11" spans="1:16" ht="25.5" x14ac:dyDescent="0.25">
      <c r="A11" s="37">
        <v>2</v>
      </c>
      <c r="B11" s="98" t="s">
        <v>81</v>
      </c>
      <c r="C11" s="55">
        <v>0</v>
      </c>
      <c r="D11" s="55">
        <v>0</v>
      </c>
      <c r="E11" s="55">
        <v>0</v>
      </c>
      <c r="F11" s="55">
        <f t="shared" si="2"/>
        <v>0</v>
      </c>
    </row>
    <row r="12" spans="1:16" x14ac:dyDescent="0.25">
      <c r="A12" s="37">
        <v>3</v>
      </c>
      <c r="B12" s="98" t="s">
        <v>82</v>
      </c>
      <c r="C12" s="55">
        <v>0</v>
      </c>
      <c r="D12" s="55">
        <v>0</v>
      </c>
      <c r="E12" s="55">
        <v>0</v>
      </c>
      <c r="F12" s="55">
        <f t="shared" si="2"/>
        <v>0</v>
      </c>
    </row>
    <row r="13" spans="1:16" x14ac:dyDescent="0.25">
      <c r="A13" s="37">
        <v>4</v>
      </c>
      <c r="B13" s="98" t="s">
        <v>83</v>
      </c>
      <c r="C13" s="55">
        <v>0</v>
      </c>
      <c r="D13" s="55">
        <v>0</v>
      </c>
      <c r="E13" s="55">
        <v>0</v>
      </c>
      <c r="F13" s="55">
        <f t="shared" si="2"/>
        <v>0</v>
      </c>
    </row>
    <row r="14" spans="1:16" x14ac:dyDescent="0.25">
      <c r="A14" s="37">
        <v>5</v>
      </c>
      <c r="B14" s="98" t="s">
        <v>84</v>
      </c>
      <c r="C14" s="55">
        <v>0</v>
      </c>
      <c r="D14" s="55">
        <v>0</v>
      </c>
      <c r="E14" s="55">
        <v>0</v>
      </c>
      <c r="F14" s="55">
        <f t="shared" si="2"/>
        <v>0</v>
      </c>
    </row>
    <row r="15" spans="1:16" ht="25.5" x14ac:dyDescent="0.25">
      <c r="A15" s="37">
        <v>6</v>
      </c>
      <c r="B15" s="98" t="s">
        <v>85</v>
      </c>
      <c r="C15" s="55">
        <v>0</v>
      </c>
      <c r="D15" s="55">
        <v>0</v>
      </c>
      <c r="E15" s="55">
        <v>0</v>
      </c>
      <c r="F15" s="55">
        <f t="shared" si="2"/>
        <v>0</v>
      </c>
    </row>
    <row r="16" spans="1:16" x14ac:dyDescent="0.25">
      <c r="A16" s="37">
        <v>7</v>
      </c>
      <c r="B16" s="98" t="s">
        <v>86</v>
      </c>
      <c r="C16" s="55">
        <v>0</v>
      </c>
      <c r="D16" s="55">
        <v>0</v>
      </c>
      <c r="E16" s="55">
        <v>0</v>
      </c>
      <c r="F16" s="55">
        <f t="shared" si="2"/>
        <v>0</v>
      </c>
    </row>
    <row r="17" spans="1:6" ht="25.5" x14ac:dyDescent="0.25">
      <c r="A17" s="36" t="s">
        <v>87</v>
      </c>
      <c r="B17" s="97" t="s">
        <v>88</v>
      </c>
      <c r="C17" s="41">
        <f>SUM(C18:C21)</f>
        <v>0</v>
      </c>
      <c r="D17" s="41">
        <f t="shared" ref="D17:E17" si="4">SUM(D18:D21)</f>
        <v>0</v>
      </c>
      <c r="E17" s="41">
        <f t="shared" si="4"/>
        <v>0</v>
      </c>
      <c r="F17" s="41">
        <f t="shared" si="2"/>
        <v>0</v>
      </c>
    </row>
    <row r="18" spans="1:6" x14ac:dyDescent="0.25">
      <c r="A18" s="37">
        <v>1</v>
      </c>
      <c r="B18" s="98" t="s">
        <v>89</v>
      </c>
      <c r="C18" s="55">
        <v>0</v>
      </c>
      <c r="D18" s="55">
        <v>0</v>
      </c>
      <c r="E18" s="55">
        <v>0</v>
      </c>
      <c r="F18" s="55">
        <f t="shared" si="2"/>
        <v>0</v>
      </c>
    </row>
    <row r="19" spans="1:6" x14ac:dyDescent="0.25">
      <c r="A19" s="37">
        <v>2</v>
      </c>
      <c r="B19" s="98" t="s">
        <v>90</v>
      </c>
      <c r="C19" s="55">
        <v>0</v>
      </c>
      <c r="D19" s="55">
        <v>0</v>
      </c>
      <c r="E19" s="55">
        <v>0</v>
      </c>
      <c r="F19" s="55">
        <f t="shared" si="2"/>
        <v>0</v>
      </c>
    </row>
    <row r="20" spans="1:6" x14ac:dyDescent="0.25">
      <c r="A20" s="37">
        <v>3</v>
      </c>
      <c r="B20" s="98" t="s">
        <v>91</v>
      </c>
      <c r="C20" s="55">
        <v>0</v>
      </c>
      <c r="D20" s="55">
        <v>0</v>
      </c>
      <c r="E20" s="55">
        <v>0</v>
      </c>
      <c r="F20" s="55">
        <f t="shared" si="2"/>
        <v>0</v>
      </c>
    </row>
    <row r="21" spans="1:6" x14ac:dyDescent="0.25">
      <c r="A21" s="37">
        <v>4</v>
      </c>
      <c r="B21" s="98" t="s">
        <v>92</v>
      </c>
      <c r="C21" s="55">
        <v>0</v>
      </c>
      <c r="D21" s="55">
        <v>0</v>
      </c>
      <c r="E21" s="55">
        <v>0</v>
      </c>
      <c r="F21" s="55">
        <f t="shared" si="2"/>
        <v>0</v>
      </c>
    </row>
    <row r="22" spans="1:6" ht="25.5" x14ac:dyDescent="0.25">
      <c r="A22" s="36" t="s">
        <v>45</v>
      </c>
      <c r="B22" s="40" t="s">
        <v>76</v>
      </c>
      <c r="C22" s="55">
        <v>0</v>
      </c>
      <c r="D22" s="55">
        <v>0</v>
      </c>
      <c r="E22" s="49">
        <v>0</v>
      </c>
      <c r="F22" s="49">
        <f t="shared" si="2"/>
        <v>0</v>
      </c>
    </row>
  </sheetData>
  <mergeCells count="11">
    <mergeCell ref="G4:P4"/>
    <mergeCell ref="G3:P3"/>
    <mergeCell ref="A1:F1"/>
    <mergeCell ref="A2:F2"/>
    <mergeCell ref="A4:A6"/>
    <mergeCell ref="B4:B6"/>
    <mergeCell ref="C4:C6"/>
    <mergeCell ref="D4:D6"/>
    <mergeCell ref="E4:E6"/>
    <mergeCell ref="F4:F6"/>
    <mergeCell ref="A3:F3"/>
  </mergeCells>
  <pageMargins left="0.32" right="0.28000000000000003" top="0.4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'1'!_Toc430785035</vt:lpstr>
      <vt:lpstr>'1'!_Toc430785036</vt:lpstr>
      <vt:lpstr>'6'!_Toc431387802</vt:lpstr>
      <vt:lpstr>'7'!_Toc431387803</vt:lpstr>
      <vt:lpstr>'10'!_Toc431387804</vt:lpstr>
      <vt:lpstr>'11'!_Toc431387805</vt:lpstr>
      <vt:lpstr>'12'!_Toc431387806</vt:lpstr>
      <vt:lpstr>'13'!_Toc431387807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Ashtarak8</dc:creator>
  <cp:lastModifiedBy>Owner</cp:lastModifiedBy>
  <cp:lastPrinted>2022-12-28T07:44:50Z</cp:lastPrinted>
  <dcterms:created xsi:type="dcterms:W3CDTF">2015-10-21T06:46:23Z</dcterms:created>
  <dcterms:modified xsi:type="dcterms:W3CDTF">2022-12-28T07:45:29Z</dcterms:modified>
</cp:coreProperties>
</file>