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Թանգարան․" sheetId="1" r:id="rId1"/>
    <sheet name="Ակումբագր․" sheetId="2" r:id="rId2"/>
    <sheet name="Մշակույթի կենտրոն" sheetId="3" r:id="rId3"/>
    <sheet name="ՄՊՍԿ" sheetId="4" r:id="rId4"/>
  </sheets>
  <calcPr calcId="152511"/>
</workbook>
</file>

<file path=xl/calcChain.xml><?xml version="1.0" encoding="utf-8"?>
<calcChain xmlns="http://schemas.openxmlformats.org/spreadsheetml/2006/main">
  <c r="E18" i="4" l="1"/>
  <c r="E13" i="4"/>
  <c r="E14" i="4"/>
  <c r="E15" i="4"/>
  <c r="E16" i="4"/>
  <c r="D12" i="4"/>
  <c r="E12" i="4" s="1"/>
  <c r="D11" i="4"/>
  <c r="E11" i="4" s="1"/>
  <c r="D10" i="4"/>
  <c r="E10" i="4" s="1"/>
  <c r="E12" i="3"/>
  <c r="E16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40" i="3"/>
  <c r="E41" i="3"/>
  <c r="E42" i="3"/>
  <c r="E43" i="3"/>
  <c r="E44" i="3"/>
  <c r="E46" i="3"/>
  <c r="D17" i="3"/>
  <c r="E17" i="3" s="1"/>
  <c r="D16" i="3"/>
  <c r="D15" i="3"/>
  <c r="E15" i="3" s="1"/>
  <c r="D14" i="3"/>
  <c r="E14" i="3" s="1"/>
  <c r="D13" i="3"/>
  <c r="E13" i="3" s="1"/>
  <c r="D12" i="3"/>
  <c r="D11" i="3"/>
  <c r="E11" i="3" s="1"/>
  <c r="D10" i="3"/>
  <c r="E10" i="3" s="1"/>
  <c r="D9" i="3"/>
  <c r="E9" i="3" s="1"/>
  <c r="D8" i="3"/>
  <c r="E8" i="3" s="1"/>
  <c r="C13" i="2"/>
  <c r="C20" i="2"/>
  <c r="E8" i="2"/>
  <c r="D19" i="2"/>
  <c r="E19" i="2" s="1"/>
  <c r="D18" i="2"/>
  <c r="E18" i="2" s="1"/>
  <c r="D17" i="2"/>
  <c r="E17" i="2" s="1"/>
  <c r="D16" i="2"/>
  <c r="E16" i="2" s="1"/>
  <c r="D15" i="2"/>
  <c r="E15" i="2" s="1"/>
  <c r="D14" i="2"/>
  <c r="E14" i="2" s="1"/>
  <c r="D12" i="2"/>
  <c r="E12" i="2" s="1"/>
  <c r="D11" i="2"/>
  <c r="E11" i="2" s="1"/>
  <c r="D10" i="2"/>
  <c r="E10" i="2" s="1"/>
  <c r="D9" i="2"/>
  <c r="E9" i="2" s="1"/>
  <c r="D8" i="2"/>
  <c r="C15" i="1"/>
  <c r="E8" i="1"/>
  <c r="E9" i="1"/>
  <c r="E10" i="1"/>
  <c r="E11" i="1"/>
  <c r="E12" i="1"/>
  <c r="E13" i="1"/>
  <c r="E14" i="1"/>
  <c r="E7" i="1"/>
  <c r="E13" i="2" l="1"/>
  <c r="E47" i="3"/>
  <c r="E20" i="2"/>
  <c r="E15" i="1"/>
  <c r="C17" i="4"/>
  <c r="C19" i="4" s="1"/>
  <c r="E17" i="4"/>
  <c r="E19" i="4" s="1"/>
</calcChain>
</file>

<file path=xl/sharedStrings.xml><?xml version="1.0" encoding="utf-8"?>
<sst xmlns="http://schemas.openxmlformats.org/spreadsheetml/2006/main" count="110" uniqueCount="73">
  <si>
    <t>Հ/Հ</t>
  </si>
  <si>
    <t>Պաշտոնի անվանումը</t>
  </si>
  <si>
    <t>Տնօրեն</t>
  </si>
  <si>
    <t>Ֆոնդապահ</t>
  </si>
  <si>
    <t>Ընդամենը</t>
  </si>
  <si>
    <t>Նելլի Շահնազարյան</t>
  </si>
  <si>
    <t>Հաստիքային միավորը</t>
  </si>
  <si>
    <t>Պաշտոնային դրույքաչափը</t>
  </si>
  <si>
    <t>Աշխատավարձի չափը</t>
  </si>
  <si>
    <t xml:space="preserve">Աշխատակազմի քարտուղար                                  Նելլի Շահնազարյան   </t>
  </si>
  <si>
    <t>Կապան քաղաքի ակումբագրադարանային միավորում  համայնքային ոչ առևտրային կազմակերպության աշխատակիցների թվաքանակը, հաստիքացուցակը և պաշտոնային դրույքաչափերը</t>
  </si>
  <si>
    <t>Գրադարանային գործի մասնագետ</t>
  </si>
  <si>
    <t>Գրադարանավար`</t>
  </si>
  <si>
    <t>Գրադարանավար 1-ին կարգ</t>
  </si>
  <si>
    <t>Գրադարանավար 2-րդ կարգ</t>
  </si>
  <si>
    <t>Աշխատակազմի քարտուղար                                       Նելլի Շահնազարյան</t>
  </si>
  <si>
    <t xml:space="preserve">Հավելված N 31                                                                                          ՀՀ Սյունիքի մարզի Կապան համայնքի ավագանու                                   2024թ․ դեկտեմբերի 27-ի N    -Ա որոշման  
</t>
  </si>
  <si>
    <t xml:space="preserve">                                               Հավելված N 30                                                                    ՀՀ Սյունիքի մարզի                              Կապան համայնքի ավագանու                                 2024թ․ դեկտեմբերի 27-ի N        -Ա որոշման  
</t>
  </si>
  <si>
    <t>Կապան քաղաքի մշակույթի կենտրոն համայնքային ոչ առևտրային կազմակերպության աշխատակիցների թվաքանակը, հաստիքացուցակը և պաշտոնային դրույքաչափերը</t>
  </si>
  <si>
    <t xml:space="preserve">                      Հավելված N  29                                                ՀՀ Սյունիքի մարզի Կապան համայնքի ավագանու  2024թ․ դեկտեմբերի 27-ի N           -Ա որոշման  
</t>
  </si>
  <si>
    <t>Տնօրենի տեղակալ</t>
  </si>
  <si>
    <t>Գեղարվեստական ղեկավար</t>
  </si>
  <si>
    <t>Կապան քաղաքի մանկապատանեկան ստեղծագործության կենտրոն համայնքային ոչ առևտրային կազմակերպության աշխատակիցների թվաքանակը, հաստիքացուցակը և պաշտոնային դրույքաչափերը</t>
  </si>
  <si>
    <t>I</t>
  </si>
  <si>
    <t>Վարչատնտեսական անձնակազմ`</t>
  </si>
  <si>
    <t>ԸՆԴԱՄԵՆԸ</t>
  </si>
  <si>
    <t xml:space="preserve">         Հավելված N  26                                              ՀՀ Սյունիքի մարզի Կապան համայնքի ավագանու  2024թ․ դեկտեմբերի 27-ի N           -Ա որոշման  
</t>
  </si>
  <si>
    <r>
      <rPr>
        <b/>
        <sz val="10"/>
        <rFont val="Calibri"/>
        <family val="2"/>
        <charset val="204"/>
      </rPr>
      <t>«</t>
    </r>
    <r>
      <rPr>
        <b/>
        <i/>
        <sz val="10"/>
        <rFont val="GHEA Grapalat"/>
        <family val="3"/>
      </rPr>
      <t>Կապանի թանգարանների միավորում</t>
    </r>
    <r>
      <rPr>
        <b/>
        <sz val="10"/>
        <rFont val="Calibri"/>
        <family val="2"/>
        <charset val="204"/>
      </rPr>
      <t>»</t>
    </r>
    <r>
      <rPr>
        <b/>
        <i/>
        <sz val="10"/>
        <rFont val="GHEA Grapalat"/>
        <family val="3"/>
      </rPr>
      <t xml:space="preserve"> համայնքային ոչ առևտրային կազմակերպության աշխատակիցների թվաքանակը, հաստիքացուցակը և պաշտոնային դրույքաչափերը</t>
    </r>
  </si>
  <si>
    <t>Ակումբավար*</t>
  </si>
  <si>
    <r>
      <t xml:space="preserve">Գազի սարքավորումների պատասխանատու  </t>
    </r>
    <r>
      <rPr>
        <i/>
        <sz val="10"/>
        <rFont val="GHEA Grapalat"/>
        <family val="3"/>
      </rPr>
      <t>/սեզոնային/*</t>
    </r>
  </si>
  <si>
    <t>Էքսկուրսավար</t>
  </si>
  <si>
    <t>Ցուցահանդեսների կազմակերպիչ</t>
  </si>
  <si>
    <t>Գործավար</t>
  </si>
  <si>
    <t>Հսկիչ</t>
  </si>
  <si>
    <t>Հավաքարար</t>
  </si>
  <si>
    <t>Բանվոր</t>
  </si>
  <si>
    <t>Միջոցառումների կազմակերպիչ</t>
  </si>
  <si>
    <t>Գրադարանավար</t>
  </si>
  <si>
    <t>Տնտեսվար</t>
  </si>
  <si>
    <t>Օժանդակ աշխատող</t>
  </si>
  <si>
    <t>Արտաքին կապերի պատասխանատու</t>
  </si>
  <si>
    <t>Կադրերի գծով պատասխանատու</t>
  </si>
  <si>
    <t>Նկարիչ ձևավորող</t>
  </si>
  <si>
    <t>Մանկական միջոցառումների կազմակերպիչ</t>
  </si>
  <si>
    <t>Մենակատար</t>
  </si>
  <si>
    <t>Երաժիշտ</t>
  </si>
  <si>
    <t>Պարուսույց</t>
  </si>
  <si>
    <t>Պարուսույցի օգնական</t>
  </si>
  <si>
    <t>Հաղորդավար</t>
  </si>
  <si>
    <t>Բեմադրող ռեժիսոր</t>
  </si>
  <si>
    <t>Պրոդյուսեր</t>
  </si>
  <si>
    <t>Վոկալ խմբի ղեկավար</t>
  </si>
  <si>
    <t>Սցենարիստ</t>
  </si>
  <si>
    <t>Ռեժիսորի օգնական</t>
  </si>
  <si>
    <t>Ժող․. անսամբլի ղեկավար</t>
  </si>
  <si>
    <t>Ժող．անսամբլի երաժիշտ</t>
  </si>
  <si>
    <t>Փողային նվագախմբի ղեկավար</t>
  </si>
  <si>
    <t>Մեթոդիստ-գործիքավորող</t>
  </si>
  <si>
    <t>Դերասան-պարող</t>
  </si>
  <si>
    <t>Լուսային օպերատոր</t>
  </si>
  <si>
    <t>Նկարահանող օպերատոր</t>
  </si>
  <si>
    <t>Հնչյունային օպերատոր</t>
  </si>
  <si>
    <t>Մոնտաժող</t>
  </si>
  <si>
    <t>Բուժքույր</t>
  </si>
  <si>
    <t>Էլեկտրիկ</t>
  </si>
  <si>
    <t>Օժանդակ բանվոր</t>
  </si>
  <si>
    <t>Բեմի բանվոր</t>
  </si>
  <si>
    <t>Հանդերձապահ</t>
  </si>
  <si>
    <t>Անցակետի պատասխանատու</t>
  </si>
  <si>
    <t>Պահակ</t>
  </si>
  <si>
    <t>Հնոցապան /սեզոնային/</t>
  </si>
  <si>
    <t>Մասնագիտական՝  Խմբավարներ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</si>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</sst>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0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b/>
      <i/>
      <sz val="10"/>
      <color theme="1"/>
      <name val="GHEA Grapalat"/>
      <family val="3"/>
    </font>
    <font>
      <b/>
      <i/>
      <sz val="10"/>
      <color theme="1"/>
      <name val="Calibri"/>
      <family val="2"/>
      <charset val="204"/>
      <scheme val="minor"/>
    </font>
    <font>
      <i/>
      <sz val="10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9" fontId="2" fillId="0" borderId="0" xfId="0" applyNumberFormat="1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/>
    <xf numFmtId="3" fontId="0" fillId="0" borderId="0" xfId="0" applyNumberFormat="1"/>
    <xf numFmtId="3" fontId="2" fillId="0" borderId="3" xfId="0" applyNumberFormat="1" applyFont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3" fontId="5" fillId="0" borderId="0" xfId="0" applyNumberFormat="1" applyFont="1" applyAlignment="1">
      <alignment horizontal="right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D19" sqref="D19"/>
    </sheetView>
  </sheetViews>
  <sheetFormatPr defaultRowHeight="15" x14ac:dyDescent="0.25"/>
  <cols>
    <col min="1" max="1" width="6.140625" customWidth="1"/>
    <col min="2" max="2" width="17.28515625" customWidth="1"/>
    <col min="3" max="3" width="13.7109375" customWidth="1"/>
    <col min="4" max="4" width="19" customWidth="1"/>
    <col min="5" max="5" width="26.140625" customWidth="1"/>
    <col min="6" max="6" width="0.140625" customWidth="1"/>
    <col min="7" max="7" width="18.5703125" hidden="1" customWidth="1"/>
  </cols>
  <sheetData>
    <row r="1" spans="1:7" ht="54.75" customHeight="1" x14ac:dyDescent="0.25">
      <c r="A1" s="1"/>
      <c r="B1" s="2"/>
      <c r="C1" s="39" t="s">
        <v>16</v>
      </c>
      <c r="D1" s="39"/>
      <c r="E1" s="39"/>
      <c r="F1" s="39"/>
      <c r="G1" s="39"/>
    </row>
    <row r="2" spans="1:7" x14ac:dyDescent="0.25">
      <c r="A2" s="1"/>
      <c r="B2" s="2"/>
      <c r="C2" s="39"/>
      <c r="D2" s="39"/>
      <c r="E2" s="39"/>
      <c r="F2" s="39"/>
      <c r="G2" s="39"/>
    </row>
    <row r="3" spans="1:7" ht="28.5" customHeight="1" x14ac:dyDescent="0.25">
      <c r="A3" s="1"/>
      <c r="B3" s="2"/>
      <c r="C3" s="39"/>
      <c r="D3" s="39"/>
      <c r="E3" s="39"/>
      <c r="F3" s="39"/>
      <c r="G3" s="39"/>
    </row>
    <row r="4" spans="1:7" ht="1.5" hidden="1" customHeight="1" x14ac:dyDescent="0.25">
      <c r="A4" s="1"/>
      <c r="B4" s="2"/>
      <c r="C4" s="2"/>
      <c r="D4" s="1"/>
      <c r="E4" s="1"/>
      <c r="F4" s="1"/>
      <c r="G4" s="1"/>
    </row>
    <row r="5" spans="1:7" ht="50.25" customHeight="1" x14ac:dyDescent="0.25">
      <c r="A5" s="38" t="s">
        <v>27</v>
      </c>
      <c r="B5" s="38"/>
      <c r="C5" s="38"/>
      <c r="D5" s="38"/>
      <c r="E5" s="38"/>
      <c r="F5" s="38"/>
      <c r="G5" s="38"/>
    </row>
    <row r="6" spans="1:7" ht="28.5" x14ac:dyDescent="0.25">
      <c r="A6" s="4" t="s">
        <v>0</v>
      </c>
      <c r="B6" s="4" t="s">
        <v>1</v>
      </c>
      <c r="C6" s="4" t="s">
        <v>6</v>
      </c>
      <c r="D6" s="6" t="s">
        <v>7</v>
      </c>
      <c r="E6" s="5" t="s">
        <v>8</v>
      </c>
      <c r="F6" s="13"/>
      <c r="G6" s="12"/>
    </row>
    <row r="7" spans="1:7" x14ac:dyDescent="0.25">
      <c r="A7" s="7">
        <v>1</v>
      </c>
      <c r="B7" s="8" t="s">
        <v>2</v>
      </c>
      <c r="C7" s="7">
        <v>1</v>
      </c>
      <c r="D7" s="9">
        <v>233244</v>
      </c>
      <c r="E7" s="9">
        <f>C7*D7</f>
        <v>233244</v>
      </c>
      <c r="F7" s="14"/>
      <c r="G7" s="14"/>
    </row>
    <row r="8" spans="1:7" x14ac:dyDescent="0.25">
      <c r="A8" s="7">
        <v>2</v>
      </c>
      <c r="B8" s="8" t="s">
        <v>3</v>
      </c>
      <c r="C8" s="7">
        <v>2</v>
      </c>
      <c r="D8" s="9">
        <v>135762</v>
      </c>
      <c r="E8" s="9">
        <f t="shared" ref="E8:E14" si="0">C8*D8</f>
        <v>271524</v>
      </c>
      <c r="F8" s="14"/>
      <c r="G8" s="14"/>
    </row>
    <row r="9" spans="1:7" x14ac:dyDescent="0.25">
      <c r="A9" s="7">
        <v>3</v>
      </c>
      <c r="B9" s="8" t="s">
        <v>30</v>
      </c>
      <c r="C9" s="7">
        <v>2</v>
      </c>
      <c r="D9" s="9">
        <v>126808</v>
      </c>
      <c r="E9" s="9">
        <f t="shared" si="0"/>
        <v>253616</v>
      </c>
      <c r="F9" s="14"/>
      <c r="G9" s="14"/>
    </row>
    <row r="10" spans="1:7" ht="27" x14ac:dyDescent="0.25">
      <c r="A10" s="7">
        <v>4</v>
      </c>
      <c r="B10" s="8" t="s">
        <v>31</v>
      </c>
      <c r="C10" s="7">
        <v>1</v>
      </c>
      <c r="D10" s="9">
        <v>126808</v>
      </c>
      <c r="E10" s="9">
        <f t="shared" si="0"/>
        <v>126808</v>
      </c>
      <c r="F10" s="14"/>
      <c r="G10" s="14"/>
    </row>
    <row r="11" spans="1:7" x14ac:dyDescent="0.25">
      <c r="A11" s="7">
        <v>5</v>
      </c>
      <c r="B11" s="8" t="s">
        <v>32</v>
      </c>
      <c r="C11" s="7">
        <v>0.5</v>
      </c>
      <c r="D11" s="9">
        <v>121044</v>
      </c>
      <c r="E11" s="9">
        <f t="shared" si="0"/>
        <v>60522</v>
      </c>
      <c r="F11" s="14"/>
      <c r="G11" s="14"/>
    </row>
    <row r="12" spans="1:7" x14ac:dyDescent="0.25">
      <c r="A12" s="7">
        <v>6</v>
      </c>
      <c r="B12" s="8" t="s">
        <v>33</v>
      </c>
      <c r="C12" s="7">
        <v>1</v>
      </c>
      <c r="D12" s="9">
        <v>121044</v>
      </c>
      <c r="E12" s="9">
        <f t="shared" si="0"/>
        <v>121044</v>
      </c>
      <c r="F12" s="14"/>
      <c r="G12" s="14"/>
    </row>
    <row r="13" spans="1:7" x14ac:dyDescent="0.25">
      <c r="A13" s="7">
        <v>7</v>
      </c>
      <c r="B13" s="8" t="s">
        <v>34</v>
      </c>
      <c r="C13" s="7">
        <v>2</v>
      </c>
      <c r="D13" s="9">
        <v>121044</v>
      </c>
      <c r="E13" s="9">
        <f t="shared" si="0"/>
        <v>242088</v>
      </c>
      <c r="F13" s="14"/>
      <c r="G13" s="14"/>
    </row>
    <row r="14" spans="1:7" x14ac:dyDescent="0.25">
      <c r="A14" s="7">
        <v>8</v>
      </c>
      <c r="B14" s="22" t="s">
        <v>35</v>
      </c>
      <c r="C14" s="7">
        <v>1</v>
      </c>
      <c r="D14" s="9">
        <v>121044</v>
      </c>
      <c r="E14" s="9">
        <f t="shared" si="0"/>
        <v>121044</v>
      </c>
      <c r="F14" s="14"/>
      <c r="G14" s="14"/>
    </row>
    <row r="15" spans="1:7" x14ac:dyDescent="0.25">
      <c r="A15" s="40" t="s">
        <v>4</v>
      </c>
      <c r="B15" s="41"/>
      <c r="C15" s="5">
        <f>SUM(C7:C14)</f>
        <v>10.5</v>
      </c>
      <c r="D15" s="9"/>
      <c r="E15" s="9">
        <f>SUM(E7:E14)</f>
        <v>1429890</v>
      </c>
      <c r="F15" s="15"/>
      <c r="G15" s="16"/>
    </row>
    <row r="16" spans="1:7" x14ac:dyDescent="0.25">
      <c r="A16" s="1"/>
      <c r="B16" s="2"/>
      <c r="C16" s="2"/>
      <c r="D16" s="15"/>
      <c r="E16" s="16"/>
      <c r="F16" s="1"/>
      <c r="G16" s="3"/>
    </row>
    <row r="17" spans="1:7" ht="49.5" customHeight="1" x14ac:dyDescent="0.25">
      <c r="A17" s="38" t="s">
        <v>9</v>
      </c>
      <c r="B17" s="38"/>
      <c r="C17" s="38"/>
      <c r="D17" s="38"/>
      <c r="E17" s="38"/>
      <c r="F17" s="38"/>
      <c r="G17" s="3"/>
    </row>
    <row r="18" spans="1:7" x14ac:dyDescent="0.25">
      <c r="A18" s="1"/>
      <c r="B18" s="2"/>
      <c r="C18" s="2"/>
      <c r="D18" s="1"/>
      <c r="E18" s="1"/>
      <c r="F18" s="1"/>
      <c r="G18" s="1"/>
    </row>
    <row r="19" spans="1:7" x14ac:dyDescent="0.25">
      <c r="A19" s="1"/>
      <c r="B19" s="2"/>
      <c r="C19" s="2"/>
      <c r="D19" s="1"/>
      <c r="E19" s="1"/>
      <c r="F19" s="1"/>
      <c r="G19" s="1"/>
    </row>
    <row r="20" spans="1:7" x14ac:dyDescent="0.25">
      <c r="A20" s="1"/>
      <c r="B20" s="2"/>
      <c r="C20" s="2"/>
      <c r="D20" s="1"/>
      <c r="E20" s="1"/>
      <c r="F20" s="1"/>
      <c r="G20" s="1"/>
    </row>
    <row r="21" spans="1:7" x14ac:dyDescent="0.25">
      <c r="A21" s="1"/>
      <c r="B21" s="11"/>
      <c r="C21" s="11"/>
      <c r="D21" s="1"/>
      <c r="E21" s="1"/>
      <c r="F21" s="38" t="s">
        <v>5</v>
      </c>
      <c r="G21" s="38"/>
    </row>
    <row r="22" spans="1:7" x14ac:dyDescent="0.25">
      <c r="A22" s="1"/>
      <c r="B22" s="11"/>
      <c r="C22" s="11"/>
      <c r="D22" s="1"/>
      <c r="E22" s="1"/>
      <c r="F22" s="38" t="s">
        <v>5</v>
      </c>
      <c r="G22" s="38"/>
    </row>
    <row r="23" spans="1:7" x14ac:dyDescent="0.25">
      <c r="A23" s="1"/>
      <c r="B23" s="2"/>
      <c r="C23" s="2"/>
      <c r="D23" s="1"/>
      <c r="E23" s="1"/>
      <c r="F23" s="1"/>
      <c r="G23" s="3"/>
    </row>
  </sheetData>
  <mergeCells count="6">
    <mergeCell ref="F22:G22"/>
    <mergeCell ref="C1:G3"/>
    <mergeCell ref="A15:B15"/>
    <mergeCell ref="F21:G21"/>
    <mergeCell ref="A5:G5"/>
    <mergeCell ref="A17:F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M12" sqref="M12"/>
    </sheetView>
  </sheetViews>
  <sheetFormatPr defaultRowHeight="15" x14ac:dyDescent="0.25"/>
  <cols>
    <col min="1" max="1" width="4.7109375" customWidth="1"/>
    <col min="2" max="2" width="32" customWidth="1"/>
    <col min="3" max="3" width="15.42578125" customWidth="1"/>
    <col min="4" max="4" width="17.5703125" style="30" customWidth="1"/>
    <col min="5" max="5" width="17.7109375" style="30" customWidth="1"/>
  </cols>
  <sheetData>
    <row r="1" spans="1:5" ht="35.25" customHeight="1" x14ac:dyDescent="0.25">
      <c r="C1" s="43" t="s">
        <v>17</v>
      </c>
      <c r="D1" s="44"/>
      <c r="E1" s="44"/>
    </row>
    <row r="2" spans="1:5" x14ac:dyDescent="0.25">
      <c r="C2" s="44"/>
      <c r="D2" s="44"/>
      <c r="E2" s="44"/>
    </row>
    <row r="3" spans="1:5" x14ac:dyDescent="0.25">
      <c r="C3" s="44"/>
      <c r="D3" s="44"/>
      <c r="E3" s="44"/>
    </row>
    <row r="4" spans="1:5" x14ac:dyDescent="0.25">
      <c r="C4" s="44"/>
      <c r="D4" s="44"/>
      <c r="E4" s="44"/>
    </row>
    <row r="5" spans="1:5" ht="71.25" customHeight="1" x14ac:dyDescent="0.25">
      <c r="A5" s="38" t="s">
        <v>10</v>
      </c>
      <c r="B5" s="38"/>
      <c r="C5" s="38"/>
      <c r="D5" s="38"/>
      <c r="E5" s="38"/>
    </row>
    <row r="6" spans="1:5" hidden="1" x14ac:dyDescent="0.25"/>
    <row r="7" spans="1:5" ht="32.25" customHeight="1" x14ac:dyDescent="0.25">
      <c r="A7" s="4" t="s">
        <v>0</v>
      </c>
      <c r="B7" s="4" t="s">
        <v>1</v>
      </c>
      <c r="C7" s="4" t="s">
        <v>6</v>
      </c>
      <c r="D7" s="31" t="s">
        <v>7</v>
      </c>
      <c r="E7" s="31" t="s">
        <v>8</v>
      </c>
    </row>
    <row r="8" spans="1:5" x14ac:dyDescent="0.25">
      <c r="A8" s="7">
        <v>1</v>
      </c>
      <c r="B8" s="8" t="s">
        <v>2</v>
      </c>
      <c r="C8" s="7">
        <v>1</v>
      </c>
      <c r="D8" s="32">
        <f>212040*110%</f>
        <v>233244.00000000003</v>
      </c>
      <c r="E8" s="32">
        <f>C8*D8</f>
        <v>233244.00000000003</v>
      </c>
    </row>
    <row r="9" spans="1:5" ht="16.5" customHeight="1" x14ac:dyDescent="0.25">
      <c r="A9" s="7">
        <v>2</v>
      </c>
      <c r="B9" s="8" t="s">
        <v>32</v>
      </c>
      <c r="C9" s="7">
        <v>1</v>
      </c>
      <c r="D9" s="32">
        <f>115280*105%</f>
        <v>121044</v>
      </c>
      <c r="E9" s="32">
        <f t="shared" ref="E9:E12" si="0">C9*D9</f>
        <v>121044</v>
      </c>
    </row>
    <row r="10" spans="1:5" ht="13.5" customHeight="1" x14ac:dyDescent="0.25">
      <c r="A10" s="7">
        <v>3</v>
      </c>
      <c r="B10" s="8" t="s">
        <v>11</v>
      </c>
      <c r="C10" s="7">
        <v>1</v>
      </c>
      <c r="D10" s="32">
        <f>135520*110%</f>
        <v>149072</v>
      </c>
      <c r="E10" s="32">
        <f t="shared" si="0"/>
        <v>149072</v>
      </c>
    </row>
    <row r="11" spans="1:5" ht="17.25" customHeight="1" x14ac:dyDescent="0.25">
      <c r="A11" s="7">
        <v>4</v>
      </c>
      <c r="B11" s="8" t="s">
        <v>36</v>
      </c>
      <c r="C11" s="7">
        <v>1</v>
      </c>
      <c r="D11" s="32">
        <f>115280*110%</f>
        <v>126808.00000000001</v>
      </c>
      <c r="E11" s="32">
        <f t="shared" si="0"/>
        <v>126808.00000000001</v>
      </c>
    </row>
    <row r="12" spans="1:5" ht="20.25" customHeight="1" x14ac:dyDescent="0.25">
      <c r="A12" s="7">
        <v>5</v>
      </c>
      <c r="B12" s="8" t="s">
        <v>28</v>
      </c>
      <c r="C12" s="7">
        <v>13.5</v>
      </c>
      <c r="D12" s="32">
        <f>115280*105%</f>
        <v>121044</v>
      </c>
      <c r="E12" s="32">
        <f t="shared" si="0"/>
        <v>1634094</v>
      </c>
    </row>
    <row r="13" spans="1:5" ht="20.25" customHeight="1" x14ac:dyDescent="0.25">
      <c r="A13" s="7">
        <v>6</v>
      </c>
      <c r="B13" s="18" t="s">
        <v>12</v>
      </c>
      <c r="C13" s="10">
        <f>C14+C15+C16</f>
        <v>28</v>
      </c>
      <c r="D13" s="33"/>
      <c r="E13" s="33">
        <f>E14+E15+E16</f>
        <v>3755235</v>
      </c>
    </row>
    <row r="14" spans="1:5" ht="18.75" customHeight="1" x14ac:dyDescent="0.25">
      <c r="A14" s="7">
        <v>6.1</v>
      </c>
      <c r="B14" s="8" t="s">
        <v>13</v>
      </c>
      <c r="C14" s="7">
        <v>1</v>
      </c>
      <c r="D14" s="32">
        <f>138490*110%</f>
        <v>152339</v>
      </c>
      <c r="E14" s="32">
        <f>C14*D14</f>
        <v>152339</v>
      </c>
    </row>
    <row r="15" spans="1:5" ht="22.5" customHeight="1" x14ac:dyDescent="0.25">
      <c r="A15" s="7">
        <v>6.2</v>
      </c>
      <c r="B15" s="8" t="s">
        <v>14</v>
      </c>
      <c r="C15" s="7">
        <v>20</v>
      </c>
      <c r="D15" s="32">
        <f>123420*110%</f>
        <v>135762</v>
      </c>
      <c r="E15" s="32">
        <f t="shared" ref="E15:E19" si="1">C15*D15</f>
        <v>2715240</v>
      </c>
    </row>
    <row r="16" spans="1:5" x14ac:dyDescent="0.25">
      <c r="A16" s="7">
        <v>6.3</v>
      </c>
      <c r="B16" s="8" t="s">
        <v>37</v>
      </c>
      <c r="C16" s="7">
        <v>7</v>
      </c>
      <c r="D16" s="32">
        <f>115280*110%</f>
        <v>126808.00000000001</v>
      </c>
      <c r="E16" s="32">
        <f t="shared" si="1"/>
        <v>887656.00000000012</v>
      </c>
    </row>
    <row r="17" spans="1:5" ht="17.25" customHeight="1" x14ac:dyDescent="0.25">
      <c r="A17" s="7">
        <v>7</v>
      </c>
      <c r="B17" s="8" t="s">
        <v>38</v>
      </c>
      <c r="C17" s="7">
        <v>1</v>
      </c>
      <c r="D17" s="32">
        <f>115280*105%</f>
        <v>121044</v>
      </c>
      <c r="E17" s="32">
        <f t="shared" si="1"/>
        <v>121044</v>
      </c>
    </row>
    <row r="18" spans="1:5" ht="19.5" customHeight="1" x14ac:dyDescent="0.25">
      <c r="A18" s="7">
        <v>8</v>
      </c>
      <c r="B18" s="8" t="s">
        <v>34</v>
      </c>
      <c r="C18" s="7">
        <v>3</v>
      </c>
      <c r="D18" s="32">
        <f>115280*105%</f>
        <v>121044</v>
      </c>
      <c r="E18" s="32">
        <f t="shared" si="1"/>
        <v>363132</v>
      </c>
    </row>
    <row r="19" spans="1:5" ht="18.75" customHeight="1" x14ac:dyDescent="0.25">
      <c r="A19" s="7">
        <v>9</v>
      </c>
      <c r="B19" s="8" t="s">
        <v>39</v>
      </c>
      <c r="C19" s="7">
        <v>1</v>
      </c>
      <c r="D19" s="32">
        <f>115280*105%</f>
        <v>121044</v>
      </c>
      <c r="E19" s="32">
        <f t="shared" si="1"/>
        <v>121044</v>
      </c>
    </row>
    <row r="20" spans="1:5" ht="21" customHeight="1" x14ac:dyDescent="0.25">
      <c r="A20" s="40" t="s">
        <v>4</v>
      </c>
      <c r="B20" s="41"/>
      <c r="C20" s="5">
        <f>C19+C18+C17+C16+C15+C14+C12+C11+C10+C9+C8</f>
        <v>50.5</v>
      </c>
      <c r="D20" s="34"/>
      <c r="E20" s="34">
        <f>E19+E18+E17+E16+E15+E14+E12+E11+E10+E9+E8</f>
        <v>6624717</v>
      </c>
    </row>
    <row r="22" spans="1:5" x14ac:dyDescent="0.25">
      <c r="A22" s="38"/>
      <c r="B22" s="38"/>
      <c r="C22" s="38"/>
      <c r="D22" s="38"/>
      <c r="E22" s="38"/>
    </row>
    <row r="23" spans="1:5" x14ac:dyDescent="0.25">
      <c r="A23" s="38"/>
      <c r="B23" s="38"/>
      <c r="C23" s="38"/>
      <c r="D23" s="38"/>
      <c r="E23" s="38"/>
    </row>
    <row r="24" spans="1:5" x14ac:dyDescent="0.25">
      <c r="A24" s="42" t="s">
        <v>15</v>
      </c>
      <c r="B24" s="42"/>
      <c r="C24" s="42"/>
      <c r="D24" s="42"/>
      <c r="E24" s="42"/>
    </row>
    <row r="25" spans="1:5" x14ac:dyDescent="0.25">
      <c r="A25" s="42"/>
      <c r="B25" s="42"/>
      <c r="C25" s="42"/>
      <c r="D25" s="42"/>
      <c r="E25" s="42"/>
    </row>
  </sheetData>
  <mergeCells count="5">
    <mergeCell ref="A22:E23"/>
    <mergeCell ref="A24:E25"/>
    <mergeCell ref="A5:E5"/>
    <mergeCell ref="C1:E4"/>
    <mergeCell ref="A20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E45" sqref="E45"/>
    </sheetView>
  </sheetViews>
  <sheetFormatPr defaultRowHeight="15" x14ac:dyDescent="0.25"/>
  <cols>
    <col min="1" max="1" width="5.7109375" customWidth="1"/>
    <col min="2" max="2" width="33.42578125" customWidth="1"/>
    <col min="3" max="3" width="14.140625" style="30" customWidth="1"/>
    <col min="4" max="4" width="14.28515625" style="30" customWidth="1"/>
    <col min="5" max="5" width="17.28515625" style="30" customWidth="1"/>
  </cols>
  <sheetData>
    <row r="1" spans="1:8" ht="33.75" customHeight="1" x14ac:dyDescent="0.25">
      <c r="C1" s="45" t="s">
        <v>19</v>
      </c>
      <c r="D1" s="45"/>
      <c r="E1" s="45"/>
    </row>
    <row r="2" spans="1:8" ht="25.5" customHeight="1" x14ac:dyDescent="0.25">
      <c r="C2" s="45"/>
      <c r="D2" s="45"/>
      <c r="E2" s="45"/>
    </row>
    <row r="3" spans="1:8" ht="27" customHeight="1" x14ac:dyDescent="0.25">
      <c r="C3" s="45"/>
      <c r="D3" s="45"/>
      <c r="E3" s="45"/>
    </row>
    <row r="4" spans="1:8" hidden="1" x14ac:dyDescent="0.25">
      <c r="C4" s="45"/>
      <c r="D4" s="45"/>
      <c r="E4" s="45"/>
      <c r="H4" s="20"/>
    </row>
    <row r="5" spans="1:8" ht="0.75" hidden="1" customHeight="1" x14ac:dyDescent="0.25"/>
    <row r="6" spans="1:8" ht="45" customHeight="1" x14ac:dyDescent="0.25">
      <c r="A6" s="46" t="s">
        <v>18</v>
      </c>
      <c r="B6" s="46"/>
      <c r="C6" s="46"/>
      <c r="D6" s="46"/>
      <c r="E6" s="46"/>
    </row>
    <row r="7" spans="1:8" ht="28.5" x14ac:dyDescent="0.25">
      <c r="A7" s="4" t="s">
        <v>0</v>
      </c>
      <c r="B7" s="4" t="s">
        <v>1</v>
      </c>
      <c r="C7" s="35" t="s">
        <v>6</v>
      </c>
      <c r="D7" s="31" t="s">
        <v>7</v>
      </c>
      <c r="E7" s="31" t="s">
        <v>8</v>
      </c>
    </row>
    <row r="8" spans="1:8" x14ac:dyDescent="0.25">
      <c r="A8" s="7">
        <v>1</v>
      </c>
      <c r="B8" s="8" t="s">
        <v>2</v>
      </c>
      <c r="C8" s="32">
        <v>1</v>
      </c>
      <c r="D8" s="32">
        <f>212040*110%</f>
        <v>233244.00000000003</v>
      </c>
      <c r="E8" s="32">
        <f>C8*D8</f>
        <v>233244.00000000003</v>
      </c>
    </row>
    <row r="9" spans="1:8" x14ac:dyDescent="0.25">
      <c r="A9" s="9">
        <v>2</v>
      </c>
      <c r="B9" s="21" t="s">
        <v>20</v>
      </c>
      <c r="C9" s="32">
        <v>1</v>
      </c>
      <c r="D9" s="32">
        <f>189922*110%</f>
        <v>208914.2</v>
      </c>
      <c r="E9" s="32">
        <f t="shared" ref="E9:E46" si="0">C9*D9</f>
        <v>208914.2</v>
      </c>
    </row>
    <row r="10" spans="1:8" x14ac:dyDescent="0.25">
      <c r="A10" s="7">
        <v>3</v>
      </c>
      <c r="B10" s="8" t="s">
        <v>21</v>
      </c>
      <c r="C10" s="32">
        <v>1</v>
      </c>
      <c r="D10" s="32">
        <f>176640*110%</f>
        <v>194304.00000000003</v>
      </c>
      <c r="E10" s="32">
        <f t="shared" si="0"/>
        <v>194304.00000000003</v>
      </c>
    </row>
    <row r="11" spans="1:8" x14ac:dyDescent="0.25">
      <c r="A11" s="7">
        <v>4</v>
      </c>
      <c r="B11" s="8" t="s">
        <v>32</v>
      </c>
      <c r="C11" s="32">
        <v>1</v>
      </c>
      <c r="D11" s="32">
        <f>115280*105%</f>
        <v>121044</v>
      </c>
      <c r="E11" s="32">
        <f t="shared" si="0"/>
        <v>121044</v>
      </c>
    </row>
    <row r="12" spans="1:8" ht="27" x14ac:dyDescent="0.25">
      <c r="A12" s="7">
        <v>5</v>
      </c>
      <c r="B12" s="8" t="s">
        <v>40</v>
      </c>
      <c r="C12" s="32">
        <v>1</v>
      </c>
      <c r="D12" s="32">
        <f>115280*105%</f>
        <v>121044</v>
      </c>
      <c r="E12" s="32">
        <f t="shared" si="0"/>
        <v>121044</v>
      </c>
    </row>
    <row r="13" spans="1:8" x14ac:dyDescent="0.25">
      <c r="A13" s="7">
        <v>6</v>
      </c>
      <c r="B13" s="8" t="s">
        <v>41</v>
      </c>
      <c r="C13" s="32">
        <v>1</v>
      </c>
      <c r="D13" s="32">
        <f>115280*105%</f>
        <v>121044</v>
      </c>
      <c r="E13" s="32">
        <f t="shared" si="0"/>
        <v>121044</v>
      </c>
    </row>
    <row r="14" spans="1:8" x14ac:dyDescent="0.25">
      <c r="A14" s="7">
        <v>7</v>
      </c>
      <c r="B14" s="8" t="s">
        <v>42</v>
      </c>
      <c r="C14" s="32">
        <v>1</v>
      </c>
      <c r="D14" s="32">
        <f>115280*105%</f>
        <v>121044</v>
      </c>
      <c r="E14" s="32">
        <f t="shared" si="0"/>
        <v>121044</v>
      </c>
    </row>
    <row r="15" spans="1:8" ht="22.5" customHeight="1" x14ac:dyDescent="0.25">
      <c r="A15" s="7">
        <v>8</v>
      </c>
      <c r="B15" s="8" t="s">
        <v>43</v>
      </c>
      <c r="C15" s="32">
        <v>1</v>
      </c>
      <c r="D15" s="32">
        <f>115280*110%</f>
        <v>126808.00000000001</v>
      </c>
      <c r="E15" s="32">
        <f t="shared" si="0"/>
        <v>126808.00000000001</v>
      </c>
    </row>
    <row r="16" spans="1:8" x14ac:dyDescent="0.25">
      <c r="A16" s="7">
        <v>9</v>
      </c>
      <c r="B16" s="8" t="s">
        <v>45</v>
      </c>
      <c r="C16" s="36">
        <v>15.5</v>
      </c>
      <c r="D16" s="32">
        <f>115280*110%</f>
        <v>126808.00000000001</v>
      </c>
      <c r="E16" s="32">
        <f t="shared" si="0"/>
        <v>1965524.0000000002</v>
      </c>
    </row>
    <row r="17" spans="1:5" x14ac:dyDescent="0.25">
      <c r="A17" s="7">
        <v>10</v>
      </c>
      <c r="B17" s="8" t="s">
        <v>44</v>
      </c>
      <c r="C17" s="32">
        <v>12</v>
      </c>
      <c r="D17" s="32">
        <f>115280*110%</f>
        <v>126808.00000000001</v>
      </c>
      <c r="E17" s="32">
        <f t="shared" si="0"/>
        <v>1521696.0000000002</v>
      </c>
    </row>
    <row r="18" spans="1:5" x14ac:dyDescent="0.25">
      <c r="A18" s="7">
        <v>11</v>
      </c>
      <c r="B18" s="8" t="s">
        <v>36</v>
      </c>
      <c r="C18" s="32">
        <v>1</v>
      </c>
      <c r="D18" s="32">
        <v>126808</v>
      </c>
      <c r="E18" s="32">
        <f t="shared" si="0"/>
        <v>126808</v>
      </c>
    </row>
    <row r="19" spans="1:5" x14ac:dyDescent="0.25">
      <c r="A19" s="7">
        <v>12</v>
      </c>
      <c r="B19" s="8" t="s">
        <v>46</v>
      </c>
      <c r="C19" s="32">
        <v>2</v>
      </c>
      <c r="D19" s="32">
        <v>126808</v>
      </c>
      <c r="E19" s="32">
        <f t="shared" si="0"/>
        <v>253616</v>
      </c>
    </row>
    <row r="20" spans="1:5" x14ac:dyDescent="0.25">
      <c r="A20" s="7">
        <v>13</v>
      </c>
      <c r="B20" s="8" t="s">
        <v>47</v>
      </c>
      <c r="C20" s="32">
        <v>2</v>
      </c>
      <c r="D20" s="32">
        <v>121044</v>
      </c>
      <c r="E20" s="32">
        <f t="shared" si="0"/>
        <v>242088</v>
      </c>
    </row>
    <row r="21" spans="1:5" x14ac:dyDescent="0.25">
      <c r="A21" s="7">
        <v>14</v>
      </c>
      <c r="B21" s="22" t="s">
        <v>48</v>
      </c>
      <c r="C21" s="32">
        <v>1</v>
      </c>
      <c r="D21" s="32">
        <v>126808</v>
      </c>
      <c r="E21" s="32">
        <f t="shared" si="0"/>
        <v>126808</v>
      </c>
    </row>
    <row r="22" spans="1:5" x14ac:dyDescent="0.25">
      <c r="A22" s="7">
        <v>15</v>
      </c>
      <c r="B22" s="22" t="s">
        <v>49</v>
      </c>
      <c r="C22" s="32">
        <v>1</v>
      </c>
      <c r="D22" s="32">
        <v>126808</v>
      </c>
      <c r="E22" s="32">
        <f t="shared" si="0"/>
        <v>126808</v>
      </c>
    </row>
    <row r="23" spans="1:5" x14ac:dyDescent="0.25">
      <c r="A23" s="7">
        <v>16</v>
      </c>
      <c r="B23" s="22" t="s">
        <v>50</v>
      </c>
      <c r="C23" s="32">
        <v>1</v>
      </c>
      <c r="D23" s="32">
        <v>126808</v>
      </c>
      <c r="E23" s="32">
        <f t="shared" si="0"/>
        <v>126808</v>
      </c>
    </row>
    <row r="24" spans="1:5" x14ac:dyDescent="0.25">
      <c r="A24" s="7">
        <v>17</v>
      </c>
      <c r="B24" s="22" t="s">
        <v>51</v>
      </c>
      <c r="C24" s="32">
        <v>1</v>
      </c>
      <c r="D24" s="32">
        <v>126808</v>
      </c>
      <c r="E24" s="32">
        <f t="shared" si="0"/>
        <v>126808</v>
      </c>
    </row>
    <row r="25" spans="1:5" x14ac:dyDescent="0.25">
      <c r="A25" s="7">
        <v>18</v>
      </c>
      <c r="B25" s="22" t="s">
        <v>52</v>
      </c>
      <c r="C25" s="32">
        <v>1</v>
      </c>
      <c r="D25" s="32">
        <v>126808</v>
      </c>
      <c r="E25" s="32">
        <f t="shared" si="0"/>
        <v>126808</v>
      </c>
    </row>
    <row r="26" spans="1:5" x14ac:dyDescent="0.25">
      <c r="A26" s="7">
        <v>19</v>
      </c>
      <c r="B26" s="22" t="s">
        <v>53</v>
      </c>
      <c r="C26" s="32">
        <v>1</v>
      </c>
      <c r="D26" s="32">
        <v>121044</v>
      </c>
      <c r="E26" s="32">
        <f t="shared" si="0"/>
        <v>121044</v>
      </c>
    </row>
    <row r="27" spans="1:5" x14ac:dyDescent="0.25">
      <c r="A27" s="7">
        <v>20</v>
      </c>
      <c r="B27" s="22" t="s">
        <v>54</v>
      </c>
      <c r="C27" s="32">
        <v>1</v>
      </c>
      <c r="D27" s="32">
        <v>126808</v>
      </c>
      <c r="E27" s="32">
        <f t="shared" si="0"/>
        <v>126808</v>
      </c>
    </row>
    <row r="28" spans="1:5" x14ac:dyDescent="0.25">
      <c r="A28" s="7">
        <v>21</v>
      </c>
      <c r="B28" s="22" t="s">
        <v>55</v>
      </c>
      <c r="C28" s="32">
        <v>2</v>
      </c>
      <c r="D28" s="32">
        <v>126808</v>
      </c>
      <c r="E28" s="32">
        <f t="shared" si="0"/>
        <v>253616</v>
      </c>
    </row>
    <row r="29" spans="1:5" x14ac:dyDescent="0.25">
      <c r="A29" s="7">
        <v>22</v>
      </c>
      <c r="B29" s="23" t="s">
        <v>56</v>
      </c>
      <c r="C29" s="32">
        <v>1</v>
      </c>
      <c r="D29" s="32">
        <v>126808</v>
      </c>
      <c r="E29" s="32">
        <f t="shared" si="0"/>
        <v>126808</v>
      </c>
    </row>
    <row r="30" spans="1:5" x14ac:dyDescent="0.25">
      <c r="A30" s="7">
        <v>23</v>
      </c>
      <c r="B30" s="22" t="s">
        <v>57</v>
      </c>
      <c r="C30" s="32">
        <v>1</v>
      </c>
      <c r="D30" s="32">
        <v>126808</v>
      </c>
      <c r="E30" s="32">
        <f t="shared" si="0"/>
        <v>126808</v>
      </c>
    </row>
    <row r="31" spans="1:5" x14ac:dyDescent="0.25">
      <c r="A31" s="7">
        <v>24</v>
      </c>
      <c r="B31" s="22" t="s">
        <v>58</v>
      </c>
      <c r="C31" s="32">
        <v>4</v>
      </c>
      <c r="D31" s="32">
        <v>121044</v>
      </c>
      <c r="E31" s="32">
        <f t="shared" si="0"/>
        <v>484176</v>
      </c>
    </row>
    <row r="32" spans="1:5" x14ac:dyDescent="0.25">
      <c r="A32" s="7">
        <v>25</v>
      </c>
      <c r="B32" s="8" t="s">
        <v>59</v>
      </c>
      <c r="C32" s="32">
        <v>1</v>
      </c>
      <c r="D32" s="32">
        <v>121044</v>
      </c>
      <c r="E32" s="32">
        <f t="shared" si="0"/>
        <v>121044</v>
      </c>
    </row>
    <row r="33" spans="1:5" x14ac:dyDescent="0.25">
      <c r="A33" s="7">
        <v>26</v>
      </c>
      <c r="B33" s="8" t="s">
        <v>60</v>
      </c>
      <c r="C33" s="32">
        <v>1</v>
      </c>
      <c r="D33" s="32">
        <v>121044</v>
      </c>
      <c r="E33" s="32">
        <f t="shared" si="0"/>
        <v>121044</v>
      </c>
    </row>
    <row r="34" spans="1:5" x14ac:dyDescent="0.25">
      <c r="A34" s="7">
        <v>27</v>
      </c>
      <c r="B34" s="8" t="s">
        <v>61</v>
      </c>
      <c r="C34" s="32">
        <v>2</v>
      </c>
      <c r="D34" s="32">
        <v>121044</v>
      </c>
      <c r="E34" s="32">
        <f t="shared" si="0"/>
        <v>242088</v>
      </c>
    </row>
    <row r="35" spans="1:5" x14ac:dyDescent="0.25">
      <c r="A35" s="7">
        <v>28</v>
      </c>
      <c r="B35" s="8" t="s">
        <v>62</v>
      </c>
      <c r="C35" s="32">
        <v>1</v>
      </c>
      <c r="D35" s="32">
        <v>121044</v>
      </c>
      <c r="E35" s="32">
        <f t="shared" si="0"/>
        <v>121044</v>
      </c>
    </row>
    <row r="36" spans="1:5" x14ac:dyDescent="0.25">
      <c r="A36" s="7">
        <v>29</v>
      </c>
      <c r="B36" s="8" t="s">
        <v>38</v>
      </c>
      <c r="C36" s="32">
        <v>1</v>
      </c>
      <c r="D36" s="32">
        <v>121044</v>
      </c>
      <c r="E36" s="32">
        <f t="shared" si="0"/>
        <v>121044</v>
      </c>
    </row>
    <row r="37" spans="1:5" x14ac:dyDescent="0.25">
      <c r="A37" s="7">
        <v>30</v>
      </c>
      <c r="B37" s="8" t="s">
        <v>63</v>
      </c>
      <c r="C37" s="32">
        <v>1</v>
      </c>
      <c r="D37" s="32">
        <v>121044</v>
      </c>
      <c r="E37" s="32">
        <f t="shared" si="0"/>
        <v>121044</v>
      </c>
    </row>
    <row r="38" spans="1:5" x14ac:dyDescent="0.25">
      <c r="A38" s="9">
        <v>31</v>
      </c>
      <c r="B38" s="21" t="s">
        <v>33</v>
      </c>
      <c r="C38" s="32">
        <v>2</v>
      </c>
      <c r="D38" s="32">
        <v>121044</v>
      </c>
      <c r="E38" s="32">
        <f t="shared" si="0"/>
        <v>242088</v>
      </c>
    </row>
    <row r="39" spans="1:5" x14ac:dyDescent="0.25">
      <c r="A39" s="7">
        <v>32</v>
      </c>
      <c r="B39" s="8" t="s">
        <v>64</v>
      </c>
      <c r="C39" s="32" t="s">
        <v>72</v>
      </c>
      <c r="D39" s="32">
        <v>121044</v>
      </c>
      <c r="E39" s="32">
        <v>60522</v>
      </c>
    </row>
    <row r="40" spans="1:5" x14ac:dyDescent="0.25">
      <c r="A40" s="7">
        <v>33</v>
      </c>
      <c r="B40" s="8" t="s">
        <v>66</v>
      </c>
      <c r="C40" s="32">
        <v>2</v>
      </c>
      <c r="D40" s="32">
        <v>121044</v>
      </c>
      <c r="E40" s="32">
        <f t="shared" si="0"/>
        <v>242088</v>
      </c>
    </row>
    <row r="41" spans="1:5" x14ac:dyDescent="0.25">
      <c r="A41" s="7">
        <v>34</v>
      </c>
      <c r="B41" s="8" t="s">
        <v>65</v>
      </c>
      <c r="C41" s="32">
        <v>2</v>
      </c>
      <c r="D41" s="32">
        <v>121044</v>
      </c>
      <c r="E41" s="32">
        <f t="shared" si="0"/>
        <v>242088</v>
      </c>
    </row>
    <row r="42" spans="1:5" x14ac:dyDescent="0.25">
      <c r="A42" s="7">
        <v>35</v>
      </c>
      <c r="B42" s="8" t="s">
        <v>67</v>
      </c>
      <c r="C42" s="32">
        <v>1</v>
      </c>
      <c r="D42" s="32">
        <v>121044</v>
      </c>
      <c r="E42" s="32">
        <f t="shared" si="0"/>
        <v>121044</v>
      </c>
    </row>
    <row r="43" spans="1:5" x14ac:dyDescent="0.25">
      <c r="A43" s="7">
        <v>36</v>
      </c>
      <c r="B43" s="8" t="s">
        <v>68</v>
      </c>
      <c r="C43" s="32">
        <v>1</v>
      </c>
      <c r="D43" s="32">
        <v>121044</v>
      </c>
      <c r="E43" s="32">
        <f t="shared" si="0"/>
        <v>121044</v>
      </c>
    </row>
    <row r="44" spans="1:5" x14ac:dyDescent="0.25">
      <c r="A44" s="7">
        <v>37</v>
      </c>
      <c r="B44" s="8" t="s">
        <v>69</v>
      </c>
      <c r="C44" s="32">
        <v>3</v>
      </c>
      <c r="D44" s="32">
        <v>121044</v>
      </c>
      <c r="E44" s="32">
        <f t="shared" si="0"/>
        <v>363132</v>
      </c>
    </row>
    <row r="45" spans="1:5" x14ac:dyDescent="0.25">
      <c r="A45" s="7">
        <v>38</v>
      </c>
      <c r="B45" s="8" t="s">
        <v>70</v>
      </c>
      <c r="C45" s="32" t="s">
        <v>72</v>
      </c>
      <c r="D45" s="32">
        <v>121044</v>
      </c>
      <c r="E45" s="32">
        <v>60522</v>
      </c>
    </row>
    <row r="46" spans="1:5" x14ac:dyDescent="0.25">
      <c r="A46" s="9">
        <v>39</v>
      </c>
      <c r="B46" s="21" t="s">
        <v>34</v>
      </c>
      <c r="C46" s="32">
        <v>4</v>
      </c>
      <c r="D46" s="32">
        <v>121044</v>
      </c>
      <c r="E46" s="32">
        <f t="shared" si="0"/>
        <v>484176</v>
      </c>
    </row>
    <row r="47" spans="1:5" ht="25.5" customHeight="1" x14ac:dyDescent="0.25">
      <c r="A47" s="17"/>
      <c r="B47" s="17" t="s">
        <v>4</v>
      </c>
      <c r="C47" s="37">
        <v>78.5</v>
      </c>
      <c r="D47" s="34"/>
      <c r="E47" s="34">
        <f>SUM(E8:E46)</f>
        <v>10014490.199999999</v>
      </c>
    </row>
    <row r="49" spans="1:5" x14ac:dyDescent="0.25">
      <c r="A49" s="47"/>
      <c r="B49" s="47"/>
      <c r="C49" s="47"/>
      <c r="D49" s="47"/>
      <c r="E49" s="47"/>
    </row>
    <row r="50" spans="1:5" x14ac:dyDescent="0.25">
      <c r="A50" s="42" t="s">
        <v>15</v>
      </c>
      <c r="B50" s="42"/>
      <c r="C50" s="42"/>
      <c r="D50" s="42"/>
      <c r="E50" s="42"/>
    </row>
    <row r="51" spans="1:5" x14ac:dyDescent="0.25">
      <c r="A51" s="42"/>
      <c r="B51" s="42"/>
      <c r="C51" s="42"/>
      <c r="D51" s="42"/>
      <c r="E51" s="42"/>
    </row>
  </sheetData>
  <mergeCells count="4">
    <mergeCell ref="C1:E4"/>
    <mergeCell ref="A6:E6"/>
    <mergeCell ref="A49:E49"/>
    <mergeCell ref="A50:E5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opLeftCell="A2" workbookViewId="0">
      <selection activeCell="G2" sqref="G2"/>
    </sheetView>
  </sheetViews>
  <sheetFormatPr defaultRowHeight="15" x14ac:dyDescent="0.25"/>
  <cols>
    <col min="1" max="1" width="6" customWidth="1"/>
    <col min="2" max="2" width="35.7109375" customWidth="1"/>
    <col min="3" max="3" width="14" customWidth="1"/>
    <col min="4" max="4" width="13.5703125" customWidth="1"/>
    <col min="5" max="5" width="13.7109375" customWidth="1"/>
  </cols>
  <sheetData>
    <row r="1" spans="1:5" ht="45" customHeight="1" x14ac:dyDescent="0.25">
      <c r="A1" s="28"/>
      <c r="B1" s="28"/>
      <c r="C1" s="49" t="s">
        <v>26</v>
      </c>
      <c r="D1" s="42"/>
      <c r="E1" s="42"/>
    </row>
    <row r="2" spans="1:5" ht="75.75" customHeight="1" x14ac:dyDescent="0.25">
      <c r="A2" s="28"/>
      <c r="B2" s="28"/>
      <c r="C2" s="42"/>
      <c r="D2" s="42"/>
      <c r="E2" s="42"/>
    </row>
    <row r="3" spans="1:5" x14ac:dyDescent="0.25">
      <c r="A3" s="28"/>
      <c r="B3" s="28"/>
      <c r="C3" s="42"/>
      <c r="D3" s="42"/>
      <c r="E3" s="42"/>
    </row>
    <row r="4" spans="1:5" x14ac:dyDescent="0.25">
      <c r="A4" s="28"/>
      <c r="B4" s="28"/>
      <c r="C4" s="28"/>
      <c r="D4" s="28"/>
      <c r="E4" s="28"/>
    </row>
    <row r="5" spans="1:5" ht="15" customHeight="1" x14ac:dyDescent="0.25">
      <c r="A5" s="38" t="s">
        <v>22</v>
      </c>
      <c r="B5" s="38"/>
      <c r="C5" s="38"/>
      <c r="D5" s="38"/>
      <c r="E5" s="38"/>
    </row>
    <row r="6" spans="1:5" ht="39.75" customHeight="1" x14ac:dyDescent="0.25">
      <c r="A6" s="38"/>
      <c r="B6" s="38"/>
      <c r="C6" s="38"/>
      <c r="D6" s="38"/>
      <c r="E6" s="38"/>
    </row>
    <row r="7" spans="1:5" x14ac:dyDescent="0.25">
      <c r="A7" s="28"/>
      <c r="B7" s="28"/>
      <c r="C7" s="28"/>
      <c r="D7" s="28"/>
      <c r="E7" s="28"/>
    </row>
    <row r="8" spans="1:5" ht="44.25" customHeight="1" x14ac:dyDescent="0.25">
      <c r="A8" s="4" t="s">
        <v>0</v>
      </c>
      <c r="B8" s="4" t="s">
        <v>1</v>
      </c>
      <c r="C8" s="4" t="s">
        <v>6</v>
      </c>
      <c r="D8" s="6" t="s">
        <v>7</v>
      </c>
      <c r="E8" s="5" t="s">
        <v>8</v>
      </c>
    </row>
    <row r="9" spans="1:5" ht="35.25" customHeight="1" x14ac:dyDescent="0.25">
      <c r="A9" s="5" t="s">
        <v>23</v>
      </c>
      <c r="B9" s="24" t="s">
        <v>24</v>
      </c>
      <c r="C9" s="7"/>
      <c r="D9" s="9"/>
      <c r="E9" s="9"/>
    </row>
    <row r="10" spans="1:5" ht="18.75" customHeight="1" x14ac:dyDescent="0.25">
      <c r="A10" s="7">
        <v>1</v>
      </c>
      <c r="B10" s="8" t="s">
        <v>2</v>
      </c>
      <c r="C10" s="7">
        <v>1</v>
      </c>
      <c r="D10" s="9">
        <f>170400*110%</f>
        <v>187440.00000000003</v>
      </c>
      <c r="E10" s="9">
        <f>C10*D10</f>
        <v>187440.00000000003</v>
      </c>
    </row>
    <row r="11" spans="1:5" ht="19.5" customHeight="1" x14ac:dyDescent="0.25">
      <c r="A11" s="7">
        <v>2</v>
      </c>
      <c r="B11" s="8" t="s">
        <v>36</v>
      </c>
      <c r="C11" s="7">
        <v>1</v>
      </c>
      <c r="D11" s="9">
        <f>115280*110%</f>
        <v>126808.00000000001</v>
      </c>
      <c r="E11" s="9">
        <f t="shared" ref="E11:E16" si="0">C11*D11</f>
        <v>126808.00000000001</v>
      </c>
    </row>
    <row r="12" spans="1:5" ht="21" customHeight="1" x14ac:dyDescent="0.25">
      <c r="A12" s="7">
        <v>3</v>
      </c>
      <c r="B12" s="8" t="s">
        <v>32</v>
      </c>
      <c r="C12" s="7">
        <v>1</v>
      </c>
      <c r="D12" s="9">
        <f>115280*105%</f>
        <v>121044</v>
      </c>
      <c r="E12" s="9">
        <f t="shared" si="0"/>
        <v>121044</v>
      </c>
    </row>
    <row r="13" spans="1:5" ht="15.75" customHeight="1" x14ac:dyDescent="0.25">
      <c r="A13" s="7">
        <v>4</v>
      </c>
      <c r="B13" s="8" t="s">
        <v>38</v>
      </c>
      <c r="C13" s="7">
        <v>1</v>
      </c>
      <c r="D13" s="9">
        <v>121044</v>
      </c>
      <c r="E13" s="9">
        <f t="shared" si="0"/>
        <v>121044</v>
      </c>
    </row>
    <row r="14" spans="1:5" ht="16.5" customHeight="1" x14ac:dyDescent="0.25">
      <c r="A14" s="7">
        <v>5</v>
      </c>
      <c r="B14" s="8" t="s">
        <v>34</v>
      </c>
      <c r="C14" s="7">
        <v>2</v>
      </c>
      <c r="D14" s="9">
        <v>121044</v>
      </c>
      <c r="E14" s="9">
        <f t="shared" si="0"/>
        <v>242088</v>
      </c>
    </row>
    <row r="15" spans="1:5" x14ac:dyDescent="0.25">
      <c r="A15" s="7">
        <v>6</v>
      </c>
      <c r="B15" s="8" t="s">
        <v>69</v>
      </c>
      <c r="C15" s="7">
        <v>1</v>
      </c>
      <c r="D15" s="9">
        <v>121044</v>
      </c>
      <c r="E15" s="9">
        <f t="shared" si="0"/>
        <v>121044</v>
      </c>
    </row>
    <row r="16" spans="1:5" ht="26.25" customHeight="1" x14ac:dyDescent="0.25">
      <c r="A16" s="7">
        <v>7</v>
      </c>
      <c r="B16" s="8" t="s">
        <v>29</v>
      </c>
      <c r="C16" s="7">
        <v>0.5</v>
      </c>
      <c r="D16" s="9">
        <v>121044</v>
      </c>
      <c r="E16" s="9">
        <f t="shared" si="0"/>
        <v>60522</v>
      </c>
    </row>
    <row r="17" spans="1:5" x14ac:dyDescent="0.25">
      <c r="A17" s="40" t="s">
        <v>4</v>
      </c>
      <c r="B17" s="41"/>
      <c r="C17" s="25">
        <f>C16+C15+C14+C13+C12+C11+C10</f>
        <v>7.5</v>
      </c>
      <c r="D17" s="26"/>
      <c r="E17" s="19">
        <f>E16+E15+E14+E13+E12+E11+E10</f>
        <v>979990</v>
      </c>
    </row>
    <row r="18" spans="1:5" x14ac:dyDescent="0.25">
      <c r="A18" s="5">
        <v>8</v>
      </c>
      <c r="B18" s="24" t="s">
        <v>71</v>
      </c>
      <c r="C18" s="27">
        <v>12</v>
      </c>
      <c r="D18" s="17">
        <v>126808</v>
      </c>
      <c r="E18" s="17">
        <f>C18*D18</f>
        <v>1521696</v>
      </c>
    </row>
    <row r="19" spans="1:5" x14ac:dyDescent="0.25">
      <c r="A19" s="40" t="s">
        <v>25</v>
      </c>
      <c r="B19" s="41"/>
      <c r="C19" s="25">
        <f>C18+C17</f>
        <v>19.5</v>
      </c>
      <c r="D19" s="26"/>
      <c r="E19" s="19">
        <f>E18+E17</f>
        <v>2501686</v>
      </c>
    </row>
    <row r="20" spans="1:5" x14ac:dyDescent="0.25">
      <c r="A20" s="28"/>
      <c r="B20" s="28"/>
      <c r="C20" s="28"/>
      <c r="D20" s="28"/>
      <c r="E20" s="28"/>
    </row>
    <row r="21" spans="1:5" x14ac:dyDescent="0.25">
      <c r="A21" s="28"/>
      <c r="B21" s="28"/>
      <c r="C21" s="28"/>
      <c r="D21" s="28"/>
      <c r="E21" s="28"/>
    </row>
    <row r="22" spans="1:5" x14ac:dyDescent="0.25">
      <c r="A22" s="42" t="s">
        <v>15</v>
      </c>
      <c r="B22" s="48"/>
      <c r="C22" s="48"/>
      <c r="D22" s="48"/>
      <c r="E22" s="48"/>
    </row>
    <row r="23" spans="1:5" x14ac:dyDescent="0.25">
      <c r="A23" s="48"/>
      <c r="B23" s="48"/>
      <c r="C23" s="48"/>
      <c r="D23" s="48"/>
      <c r="E23" s="48"/>
    </row>
    <row r="24" spans="1:5" x14ac:dyDescent="0.25">
      <c r="A24" s="28"/>
      <c r="B24" s="28"/>
      <c r="C24" s="28"/>
      <c r="D24" s="28"/>
      <c r="E24" s="28"/>
    </row>
    <row r="25" spans="1:5" x14ac:dyDescent="0.25">
      <c r="A25" s="28"/>
      <c r="B25" s="28"/>
      <c r="C25" s="28"/>
      <c r="D25" s="28"/>
      <c r="E25" s="28"/>
    </row>
    <row r="26" spans="1:5" x14ac:dyDescent="0.25">
      <c r="A26" s="28"/>
      <c r="B26" s="28"/>
      <c r="C26" s="28"/>
      <c r="D26" s="28"/>
      <c r="E26" s="28"/>
    </row>
    <row r="27" spans="1:5" ht="16.5" x14ac:dyDescent="0.3">
      <c r="A27" s="29"/>
      <c r="B27" s="29"/>
      <c r="C27" s="29"/>
      <c r="D27" s="29"/>
      <c r="E27" s="29"/>
    </row>
    <row r="28" spans="1:5" ht="16.5" x14ac:dyDescent="0.3">
      <c r="A28" s="29"/>
      <c r="B28" s="29"/>
      <c r="C28" s="29"/>
      <c r="D28" s="29"/>
      <c r="E28" s="29"/>
    </row>
    <row r="29" spans="1:5" ht="16.5" x14ac:dyDescent="0.3">
      <c r="A29" s="29"/>
      <c r="B29" s="29"/>
      <c r="C29" s="29"/>
      <c r="D29" s="29"/>
      <c r="E29" s="29"/>
    </row>
    <row r="30" spans="1:5" ht="16.5" x14ac:dyDescent="0.3">
      <c r="A30" s="29"/>
      <c r="B30" s="29"/>
      <c r="C30" s="29"/>
      <c r="D30" s="29"/>
      <c r="E30" s="29"/>
    </row>
    <row r="31" spans="1:5" ht="16.5" x14ac:dyDescent="0.3">
      <c r="A31" s="29"/>
      <c r="B31" s="29"/>
      <c r="C31" s="29"/>
      <c r="D31" s="29"/>
      <c r="E31" s="29"/>
    </row>
    <row r="32" spans="1:5" ht="16.5" x14ac:dyDescent="0.3">
      <c r="A32" s="29"/>
      <c r="B32" s="29"/>
      <c r="C32" s="29"/>
      <c r="D32" s="29"/>
      <c r="E32" s="29"/>
    </row>
    <row r="33" spans="1:5" ht="16.5" x14ac:dyDescent="0.3">
      <c r="A33" s="29"/>
      <c r="B33" s="29"/>
      <c r="C33" s="29"/>
      <c r="D33" s="29"/>
      <c r="E33" s="29"/>
    </row>
    <row r="34" spans="1:5" ht="16.5" x14ac:dyDescent="0.3">
      <c r="A34" s="29"/>
      <c r="B34" s="29"/>
      <c r="C34" s="29"/>
      <c r="D34" s="29"/>
      <c r="E34" s="29"/>
    </row>
    <row r="35" spans="1:5" ht="16.5" x14ac:dyDescent="0.3">
      <c r="A35" s="29"/>
      <c r="B35" s="29"/>
      <c r="C35" s="29"/>
      <c r="D35" s="29"/>
      <c r="E35" s="29"/>
    </row>
  </sheetData>
  <mergeCells count="5">
    <mergeCell ref="A22:E23"/>
    <mergeCell ref="C1:E3"/>
    <mergeCell ref="A5:E6"/>
    <mergeCell ref="A17:B17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Թանգարան․</vt:lpstr>
      <vt:lpstr>Ակումբագր․</vt:lpstr>
      <vt:lpstr>Մշակույթի կենտրոն</vt:lpstr>
      <vt:lpstr>ՄՊՍԿ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2024-12-20T12:03:42Z</dcterms:modified>
</cp:coreProperties>
</file>