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4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<sst xmlns="http://schemas.openxmlformats.org/spreadsheetml/2006/main" count="499" uniqueCount="114">
  <si>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</si>
  <si>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</si>
  <si>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</si>
  <si>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</si>
  <si>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</si>
  <si>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</si>
  <si>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</si>
  <si>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</si>
  <si>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</si>
  <si>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Երաժշտության 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</si>
  <si>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</si>
  <si>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</si>
  <si>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</si>
  <si>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</si>
  <si>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</si>
  <si>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</si>
  <si>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</si>
  <si>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</si>
  <si>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</si>
  <si>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&lt;&lt;Կապանի թիվ 4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</si>
  <si>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Գազի սարքավորումների պատասխանատու</t>
  </si>
  <si>
    <t>&lt;&lt;Կապանի թիվ 6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</si>
  <si>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</si>
  <si>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8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</si>
  <si>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</si>
  <si>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</si>
  <si>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13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</si>
  <si>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</si>
  <si>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5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</si>
  <si>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</si>
  <si>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4.2</t>
  </si>
  <si>
    <t>5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</si>
  <si>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</si>
  <si>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</si>
  <si>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</si>
  <si>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</si>
  <si>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</si>
  <si>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</si>
  <si>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</si>
  <si>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</si>
  <si>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</si>
  <si>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</si>
  <si>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</si>
  <si>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</si>
  <si>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</si>
  <si>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</si>
  <si>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</si>
  <si>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</si>
  <si>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</si>
  <si>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</si>
  <si>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</si>
  <si>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</si>
  <si>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</si>
  <si>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</si>
  <si>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</si>
  <si>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</si>
  <si>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</si>
  <si>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</si>
  <si>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</si>
  <si>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</si>
  <si>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</si>
  <si>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</si>
  <si>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4.3</t>
  </si>
  <si>
    <t>Դաստիարակի օգնական`</t>
  </si>
  <si>
    <t>6.2</t>
  </si>
  <si>
    <t>Բուժքույր՝</t>
  </si>
  <si>
    <t>Օժանդակ աշխատող`</t>
  </si>
  <si>
    <t>Բուժքույր`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</si>
  <si>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</si>
  <si>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</si>
  <si>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</si>
  <si>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</si>
  <si>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</si>
  <si>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</si>
  <si>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</si>
  <si>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</si>
  <si>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</si>
  <si>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</si>
  <si>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</si>
  <si>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</si>
  <si>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</si>
  <si>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</si>
  <si>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</si>
  <si>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</si>
  <si>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 xml:space="preserve">2018թ. դեկտեմբերի 10-ի թիվ 117-Ա որոշման </t>
  </si>
  <si>
    <t xml:space="preserve">2019թ. դեկտեմբերի       -ի թիվ         -Ա որոշման </t>
  </si>
  <si>
    <t>Դաստիարակ 1-ին կարգ</t>
  </si>
  <si>
    <t>Դաստիարակ 2-րդ կարգ</t>
  </si>
  <si>
    <t xml:space="preserve">2019թ. դեկտեմբերի      -ի թիվ      -Ա որոշման </t>
  </si>
  <si>
    <t xml:space="preserve">2019թ. դեկտեմբերի       -ի թիվ       -Ա որոշման </t>
  </si>
  <si>
    <t xml:space="preserve">2019թ. դեկտեմբերի       -ի թիվ     -Ա որոշման </t>
  </si>
  <si>
    <t xml:space="preserve">2019թ. դեկտեմբերի      -ի թիվ     -Ա որոշման </t>
  </si>
  <si>
    <t>Երաժշտության դաստիարակ 1-ին կարգ</t>
  </si>
  <si>
    <t>Երաժշտության դաստիարակ 2-րդ կարգ</t>
  </si>
  <si>
    <t xml:space="preserve">Երաժշտության դաստիարակ    </t>
  </si>
  <si>
    <t xml:space="preserve">2019թ. դեկտեմբերի        -ի թիվ      -Ա որոշման </t>
  </si>
  <si>
    <t xml:space="preserve">2019թ. դեկտեմբերի        -ի թիվ       -Ա որոշման </t>
  </si>
  <si>
    <t xml:space="preserve">Դաստիարակ    </t>
  </si>
  <si>
    <t>13.1</t>
  </si>
  <si>
    <t>13.2</t>
  </si>
  <si>
    <t xml:space="preserve">2019թ. դեկտեմբերի     -ի թիվ      -Ա որոշման </t>
  </si>
  <si>
    <t>Երաժշտության դաստիարակ               2-րդ կարգ</t>
  </si>
  <si>
    <t xml:space="preserve">2019թ. դեկտեմբերի     -ի թիվ       -Ա որոշման </t>
  </si>
  <si>
    <t>Երաժշտության դաստաիարակ 2-րդ կարգ</t>
  </si>
  <si>
    <t xml:space="preserve">2019թ. դեկտեմբերի     -ի թիվ          -Ա որոշման </t>
  </si>
  <si>
    <t xml:space="preserve">2019թ. դեկտեմբերի       -ի թիվ      -Ա որոշման </t>
  </si>
  <si>
    <t xml:space="preserve">2019թ. դեկտեմբերի     -ի թիվ     -Ա որոշման </t>
  </si>
  <si>
    <t xml:space="preserve">Դաստիարակի օգնական </t>
  </si>
  <si>
    <t>Դաստիարակի օգնական՝</t>
  </si>
  <si>
    <t xml:space="preserve">2019թ. դեկտեմբերի      -ի թիվ        -Ա որոշման 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</si>
  <si>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</si>
  <si>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</si>
  <si>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</si>
  <si>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 համայնքի &lt;&lt;Ծավի մանկապարտեզ&gt;&gt; համայնքային ոչ առևտրային կազմակերպության աշխատակիցների թվաքանակը, հաստիքացուցակը և պաշտոնային դրույքաչափերը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</si>
</sst>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F25" sqref="F25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6" t="s">
        <v>49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14.25" customHeight="1">
      <c r="C3" s="26" t="s">
        <v>85</v>
      </c>
      <c r="D3" s="26"/>
      <c r="E3" s="26"/>
      <c r="F3" s="26"/>
      <c r="G3" s="26"/>
    </row>
    <row r="4" spans="1:7" ht="48" customHeight="1">
      <c r="A4" s="26" t="s">
        <v>0</v>
      </c>
      <c r="B4" s="26"/>
      <c r="C4" s="26"/>
      <c r="D4" s="26"/>
      <c r="E4" s="26"/>
      <c r="F4" s="26"/>
      <c r="G4" s="26"/>
    </row>
    <row r="5" spans="1:3" ht="15" customHeight="1">
      <c r="A5" s="3">
        <v>1</v>
      </c>
      <c r="B5" s="6" t="s">
        <v>43</v>
      </c>
      <c r="C5" s="6"/>
    </row>
    <row r="6" spans="1:4" ht="15" customHeight="1">
      <c r="A6" s="3">
        <v>2</v>
      </c>
      <c r="B6" s="29" t="s">
        <v>2</v>
      </c>
      <c r="C6" s="29"/>
      <c r="D6" s="29"/>
    </row>
    <row r="7" ht="9" customHeight="1"/>
    <row r="8" spans="1:7" ht="29.2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15">F10*C10</f>
        <v>118200</v>
      </c>
    </row>
    <row r="11" spans="1:7" ht="16.5" customHeight="1">
      <c r="A11" s="5">
        <v>3</v>
      </c>
      <c r="B11" s="2" t="s">
        <v>60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86</v>
      </c>
      <c r="C12" s="5">
        <v>1.55</v>
      </c>
      <c r="D12" s="5" t="e">
        <f>D14+D15+#REF!</f>
        <v>#REF!</v>
      </c>
      <c r="E12" s="5" t="e">
        <f>E14+E15+#REF!</f>
        <v>#REF!</v>
      </c>
      <c r="F12" s="12">
        <v>106000</v>
      </c>
      <c r="G12" s="15">
        <f t="shared" si="1"/>
        <v>164300</v>
      </c>
    </row>
    <row r="13" spans="1:7" ht="33.75" customHeight="1">
      <c r="A13" s="5">
        <v>5</v>
      </c>
      <c r="B13" s="2" t="s">
        <v>92</v>
      </c>
      <c r="C13" s="5">
        <v>1.5</v>
      </c>
      <c r="D13" s="5">
        <v>72000</v>
      </c>
      <c r="E13" s="5">
        <f>C13*D13</f>
        <v>108000</v>
      </c>
      <c r="F13" s="12">
        <v>106000</v>
      </c>
      <c r="G13" s="12">
        <f t="shared" si="1"/>
        <v>159000</v>
      </c>
    </row>
    <row r="14" spans="1:7" ht="16.5" customHeight="1">
      <c r="A14" s="5">
        <v>6</v>
      </c>
      <c r="B14" s="2" t="s">
        <v>87</v>
      </c>
      <c r="C14" s="5">
        <v>4.65</v>
      </c>
      <c r="D14" s="5">
        <v>84000</v>
      </c>
      <c r="E14" s="5">
        <f t="shared" si="0"/>
        <v>390600.00000000006</v>
      </c>
      <c r="F14" s="12">
        <v>99400</v>
      </c>
      <c r="G14" s="15">
        <f t="shared" si="1"/>
        <v>462210.00000000006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80000</v>
      </c>
      <c r="E15" s="5">
        <f t="shared" si="0"/>
        <v>248000</v>
      </c>
      <c r="F15" s="12">
        <v>91285</v>
      </c>
      <c r="G15" s="15">
        <f t="shared" si="1"/>
        <v>282983.5</v>
      </c>
    </row>
    <row r="16" spans="1:7" ht="16.5" customHeight="1">
      <c r="A16" s="5">
        <v>7.1</v>
      </c>
      <c r="B16" s="2" t="s">
        <v>63</v>
      </c>
      <c r="C16" s="11">
        <f>C17+C18</f>
        <v>6</v>
      </c>
      <c r="D16" s="5"/>
      <c r="E16" s="5"/>
      <c r="F16" s="12"/>
      <c r="G16" s="13">
        <f>G17+G18</f>
        <v>538809</v>
      </c>
    </row>
    <row r="17" spans="1:7" ht="16.5" customHeight="1">
      <c r="A17" s="5">
        <v>7.2</v>
      </c>
      <c r="B17" s="2" t="s">
        <v>10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>C17*F17</f>
        <v>264954</v>
      </c>
    </row>
    <row r="18" spans="1:7" ht="16.5" customHeight="1">
      <c r="A18" s="5">
        <v>8</v>
      </c>
      <c r="B18" s="2" t="s">
        <v>10</v>
      </c>
      <c r="C18" s="5">
        <v>3</v>
      </c>
      <c r="D18" s="5">
        <v>71000</v>
      </c>
      <c r="E18" s="5">
        <f t="shared" si="0"/>
        <v>213000</v>
      </c>
      <c r="F18" s="12">
        <v>91285</v>
      </c>
      <c r="G18" s="12">
        <f>C18*F18</f>
        <v>273855</v>
      </c>
    </row>
    <row r="19" spans="1:7" ht="16.5" customHeight="1">
      <c r="A19" s="5">
        <v>9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aca="true" t="shared" si="2" ref="G19:G26">F19*C19</f>
        <v>88318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2"/>
        <v>88318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2"/>
        <v>91285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2"/>
        <v>88318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2"/>
        <v>88318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2"/>
        <v>91285</v>
      </c>
    </row>
    <row r="25" spans="1:7" ht="16.5" customHeight="1">
      <c r="A25" s="5">
        <v>15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2"/>
        <v>91285</v>
      </c>
    </row>
    <row r="26" spans="1:7" ht="33.75" customHeight="1">
      <c r="A26" s="5">
        <v>16</v>
      </c>
      <c r="B26" s="2" t="s">
        <v>20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2"/>
        <v>88318</v>
      </c>
    </row>
    <row r="27" spans="1:7" ht="23.25" customHeight="1">
      <c r="A27" s="27" t="s">
        <v>18</v>
      </c>
      <c r="B27" s="28"/>
      <c r="C27" s="4">
        <f>C9+C10+C11+C12+C13+C14+C15+C16+C19+C20+C21+C22+C23+C24+C25+C26</f>
        <v>27.799999999999997</v>
      </c>
      <c r="D27" s="4" t="e">
        <f>D9+D10+D11+D12+D13+D16+D19+D20+D21+D22+D23+D24+D25+D26</f>
        <v>#REF!</v>
      </c>
      <c r="E27" s="4" t="e">
        <f>E9+E10+E11+E12+E13+E16+E19+E20+E21+E22+E23+E24+E25+E26</f>
        <v>#REF!</v>
      </c>
      <c r="F27" s="14"/>
      <c r="G27" s="16">
        <f>G9+G10+G11+G12+G13+G14+G15+G16+G19+G20+G21+G22+G23+G24+G25+G26</f>
        <v>2682232.5</v>
      </c>
    </row>
    <row r="31" spans="1:6" ht="24.75" customHeight="1">
      <c r="A31" s="26" t="s">
        <v>68</v>
      </c>
      <c r="B31" s="26"/>
      <c r="C31" s="25" t="s">
        <v>69</v>
      </c>
      <c r="D31" s="25"/>
      <c r="E31" s="25"/>
      <c r="F31" s="25"/>
    </row>
  </sheetData>
  <sheetProtection/>
  <mergeCells count="8">
    <mergeCell ref="C31:F31"/>
    <mergeCell ref="C3:G3"/>
    <mergeCell ref="A4:G4"/>
    <mergeCell ref="A27:B27"/>
    <mergeCell ref="B6:D6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5.28125" style="3" hidden="1" customWidth="1"/>
    <col min="5" max="5" width="20.7109375" style="3" hidden="1" customWidth="1"/>
    <col min="6" max="6" width="17.421875" style="3" customWidth="1"/>
    <col min="7" max="7" width="18.140625" style="3" customWidth="1"/>
  </cols>
  <sheetData>
    <row r="1" spans="3:7" ht="14.25">
      <c r="C1" s="26" t="s">
        <v>72</v>
      </c>
      <c r="D1" s="26"/>
      <c r="E1" s="26"/>
      <c r="F1" s="26"/>
      <c r="G1" s="26"/>
    </row>
    <row r="2" spans="3:7" ht="14.25">
      <c r="C2" s="26" t="s">
        <v>70</v>
      </c>
      <c r="D2" s="26"/>
      <c r="E2" s="26"/>
      <c r="F2" s="26"/>
      <c r="G2" s="26"/>
    </row>
    <row r="3" spans="3:7" ht="14.25" customHeight="1">
      <c r="C3" s="26" t="s">
        <v>104</v>
      </c>
      <c r="D3" s="26"/>
      <c r="E3" s="26"/>
      <c r="F3" s="26"/>
      <c r="G3" s="26"/>
    </row>
    <row r="5" spans="1:7" ht="14.25">
      <c r="A5" s="26" t="s">
        <v>73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74</v>
      </c>
      <c r="C6" s="6"/>
    </row>
    <row r="7" spans="1:6" ht="14.25">
      <c r="A7" s="3">
        <v>2</v>
      </c>
      <c r="B7" s="29" t="s">
        <v>2</v>
      </c>
      <c r="C7" s="29"/>
      <c r="D7" s="29"/>
      <c r="E7" s="29"/>
      <c r="F7" s="29"/>
    </row>
    <row r="9" spans="1:7" ht="28.5">
      <c r="A9" s="9" t="s">
        <v>3</v>
      </c>
      <c r="B9" s="9" t="s">
        <v>4</v>
      </c>
      <c r="C9" s="9" t="s">
        <v>5</v>
      </c>
      <c r="D9" s="8" t="s">
        <v>48</v>
      </c>
      <c r="E9" s="4" t="s">
        <v>61</v>
      </c>
      <c r="F9" s="10" t="s">
        <v>48</v>
      </c>
      <c r="G9" s="4" t="s">
        <v>61</v>
      </c>
    </row>
    <row r="10" spans="1:7" ht="13.5">
      <c r="A10" s="5">
        <v>1</v>
      </c>
      <c r="B10" s="2" t="s">
        <v>6</v>
      </c>
      <c r="C10" s="5">
        <v>1</v>
      </c>
      <c r="D10" s="5">
        <v>85000</v>
      </c>
      <c r="E10" s="5">
        <f>D10*C10</f>
        <v>85000</v>
      </c>
      <c r="F10" s="12">
        <v>120000</v>
      </c>
      <c r="G10" s="12">
        <f>F10*C10</f>
        <v>120000</v>
      </c>
    </row>
    <row r="11" spans="1:7" ht="13.5">
      <c r="A11" s="5">
        <v>2</v>
      </c>
      <c r="B11" s="2" t="s">
        <v>86</v>
      </c>
      <c r="C11" s="5">
        <v>0.775</v>
      </c>
      <c r="D11" s="5" t="e">
        <f>D12+D13+#REF!</f>
        <v>#REF!</v>
      </c>
      <c r="E11" s="5" t="e">
        <f>E12+E13+#REF!</f>
        <v>#REF!</v>
      </c>
      <c r="F11" s="12">
        <v>106000</v>
      </c>
      <c r="G11" s="12">
        <f aca="true" t="shared" si="0" ref="G11:G18">F11*C11</f>
        <v>82150</v>
      </c>
    </row>
    <row r="12" spans="1:7" ht="27">
      <c r="A12" s="5">
        <v>2.1</v>
      </c>
      <c r="B12" s="2" t="s">
        <v>93</v>
      </c>
      <c r="C12" s="5">
        <v>0.25</v>
      </c>
      <c r="D12" s="5">
        <v>84000</v>
      </c>
      <c r="E12" s="5"/>
      <c r="F12" s="12">
        <v>99400</v>
      </c>
      <c r="G12" s="12">
        <f t="shared" si="0"/>
        <v>24850</v>
      </c>
    </row>
    <row r="13" spans="1:7" ht="13.5">
      <c r="A13" s="5">
        <v>2.2</v>
      </c>
      <c r="B13" s="2" t="s">
        <v>8</v>
      </c>
      <c r="C13" s="5">
        <v>0.775</v>
      </c>
      <c r="D13" s="5">
        <v>80000</v>
      </c>
      <c r="E13" s="5"/>
      <c r="F13" s="12">
        <v>91285</v>
      </c>
      <c r="G13" s="12">
        <f t="shared" si="0"/>
        <v>70745.875</v>
      </c>
    </row>
    <row r="14" spans="1:7" ht="13.5">
      <c r="A14" s="5">
        <v>4</v>
      </c>
      <c r="B14" s="2" t="s">
        <v>10</v>
      </c>
      <c r="C14" s="5">
        <v>1</v>
      </c>
      <c r="D14" s="5">
        <v>71000</v>
      </c>
      <c r="E14" s="5">
        <f>D14*C14</f>
        <v>71000</v>
      </c>
      <c r="F14" s="12">
        <v>91285</v>
      </c>
      <c r="G14" s="12">
        <f t="shared" si="0"/>
        <v>91285</v>
      </c>
    </row>
    <row r="15" spans="1:7" ht="13.5">
      <c r="A15" s="5">
        <v>5</v>
      </c>
      <c r="B15" s="2" t="s">
        <v>11</v>
      </c>
      <c r="C15" s="5">
        <v>0.5</v>
      </c>
      <c r="D15" s="5">
        <v>71000</v>
      </c>
      <c r="E15" s="5">
        <f>D15*C15</f>
        <v>35500</v>
      </c>
      <c r="F15" s="12">
        <v>91285</v>
      </c>
      <c r="G15" s="12">
        <f t="shared" si="0"/>
        <v>45642.5</v>
      </c>
    </row>
    <row r="16" spans="1:7" ht="13.5">
      <c r="A16" s="5">
        <v>6</v>
      </c>
      <c r="B16" s="2" t="s">
        <v>12</v>
      </c>
      <c r="C16" s="5">
        <v>1</v>
      </c>
      <c r="D16" s="5">
        <v>66200</v>
      </c>
      <c r="E16" s="5">
        <f>D16*C16</f>
        <v>66200</v>
      </c>
      <c r="F16" s="12">
        <v>91285</v>
      </c>
      <c r="G16" s="12">
        <f t="shared" si="0"/>
        <v>91285</v>
      </c>
    </row>
    <row r="17" spans="1:7" ht="13.5">
      <c r="A17" s="5">
        <v>7</v>
      </c>
      <c r="B17" s="2" t="s">
        <v>15</v>
      </c>
      <c r="C17" s="5">
        <v>1</v>
      </c>
      <c r="D17" s="5">
        <v>71000</v>
      </c>
      <c r="E17" s="5">
        <f>D17*C17</f>
        <v>71000</v>
      </c>
      <c r="F17" s="12">
        <v>91285</v>
      </c>
      <c r="G17" s="12">
        <f t="shared" si="0"/>
        <v>91285</v>
      </c>
    </row>
    <row r="18" spans="1:7" ht="13.5">
      <c r="A18" s="5">
        <v>8</v>
      </c>
      <c r="B18" s="2" t="s">
        <v>17</v>
      </c>
      <c r="C18" s="5">
        <v>1</v>
      </c>
      <c r="D18" s="5">
        <v>71000</v>
      </c>
      <c r="E18" s="5">
        <f>D18*C18</f>
        <v>71000</v>
      </c>
      <c r="F18" s="12">
        <v>91285</v>
      </c>
      <c r="G18" s="12">
        <f t="shared" si="0"/>
        <v>91285</v>
      </c>
    </row>
    <row r="19" spans="1:7" ht="14.25">
      <c r="A19" s="27" t="s">
        <v>18</v>
      </c>
      <c r="B19" s="28"/>
      <c r="C19" s="4">
        <f>C10+C11+C12+C13+C14+C15+C16+C17+C18</f>
        <v>7.3</v>
      </c>
      <c r="D19" s="4" t="e">
        <f>D10+D11+D12+D13+D14+D15+D16+D17+D18</f>
        <v>#REF!</v>
      </c>
      <c r="E19" s="4" t="e">
        <f>E10+E11+E12+E13+E14+E15+E16+E17+E18</f>
        <v>#REF!</v>
      </c>
      <c r="F19" s="4"/>
      <c r="G19" s="4">
        <f>G10+G11+G12+G13+G14+G15+G16+G17+G18</f>
        <v>708528.375</v>
      </c>
    </row>
    <row r="24" spans="1:6" ht="14.25">
      <c r="A24" s="26" t="s">
        <v>68</v>
      </c>
      <c r="B24" s="26"/>
      <c r="C24" s="25" t="s">
        <v>69</v>
      </c>
      <c r="D24" s="25"/>
      <c r="E24" s="25"/>
      <c r="F24" s="25"/>
    </row>
  </sheetData>
  <sheetProtection/>
  <mergeCells count="8">
    <mergeCell ref="A24:B24"/>
    <mergeCell ref="C24:F24"/>
    <mergeCell ref="C1:G1"/>
    <mergeCell ref="C2:G2"/>
    <mergeCell ref="C3:G3"/>
    <mergeCell ref="A5:G5"/>
    <mergeCell ref="B7:F7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5">
      <selection activeCell="B15" sqref="B15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26" t="s">
        <v>58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14.25" customHeight="1">
      <c r="C3" s="26" t="s">
        <v>105</v>
      </c>
      <c r="D3" s="26"/>
      <c r="E3" s="26"/>
      <c r="F3" s="26"/>
      <c r="G3" s="26"/>
    </row>
    <row r="4" spans="1:7" ht="48" customHeight="1">
      <c r="A4" s="26" t="s">
        <v>25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46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5">
        <v>3</v>
      </c>
      <c r="B11" s="2" t="s">
        <v>60</v>
      </c>
      <c r="C11" s="5">
        <v>1</v>
      </c>
      <c r="D11" s="5">
        <v>71000</v>
      </c>
      <c r="E11" s="5">
        <f t="shared" si="0"/>
        <v>71000</v>
      </c>
      <c r="F11" s="12">
        <v>99400</v>
      </c>
      <c r="G11" s="12">
        <f t="shared" si="1"/>
        <v>99400</v>
      </c>
    </row>
    <row r="12" spans="1:7" ht="16.5" customHeight="1">
      <c r="A12" s="5">
        <v>4</v>
      </c>
      <c r="B12" s="2" t="s">
        <v>86</v>
      </c>
      <c r="C12" s="5">
        <v>0.775</v>
      </c>
      <c r="D12" s="5">
        <f>D13+D14+D15</f>
        <v>240000</v>
      </c>
      <c r="E12" s="5">
        <f>E13+E14+E15</f>
        <v>0</v>
      </c>
      <c r="F12" s="12">
        <v>106000</v>
      </c>
      <c r="G12" s="12">
        <f t="shared" si="1"/>
        <v>82150</v>
      </c>
    </row>
    <row r="13" spans="1:7" ht="27.75" customHeight="1">
      <c r="A13" s="5">
        <v>5</v>
      </c>
      <c r="B13" s="2" t="s">
        <v>93</v>
      </c>
      <c r="C13" s="5">
        <v>1.25</v>
      </c>
      <c r="D13" s="5">
        <v>84000</v>
      </c>
      <c r="E13" s="5"/>
      <c r="F13" s="12">
        <v>88400</v>
      </c>
      <c r="G13" s="12">
        <f t="shared" si="1"/>
        <v>110500</v>
      </c>
    </row>
    <row r="14" spans="1:7" ht="16.5" customHeight="1">
      <c r="A14" s="5">
        <v>6</v>
      </c>
      <c r="B14" s="2" t="s">
        <v>87</v>
      </c>
      <c r="C14" s="5">
        <v>5.425</v>
      </c>
      <c r="D14" s="5">
        <v>80000</v>
      </c>
      <c r="E14" s="5"/>
      <c r="F14" s="12">
        <v>99400</v>
      </c>
      <c r="G14" s="12">
        <f t="shared" si="1"/>
        <v>539245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76000</v>
      </c>
      <c r="E15" s="5"/>
      <c r="F15" s="12">
        <v>91285</v>
      </c>
      <c r="G15" s="19">
        <f t="shared" si="1"/>
        <v>141491.75</v>
      </c>
    </row>
    <row r="16" spans="1:7" ht="16.5" customHeight="1">
      <c r="A16" s="5">
        <v>8</v>
      </c>
      <c r="B16" s="2" t="s">
        <v>63</v>
      </c>
      <c r="C16" s="11">
        <f>C17+C18</f>
        <v>5</v>
      </c>
      <c r="D16" s="5"/>
      <c r="E16" s="5"/>
      <c r="F16" s="12"/>
      <c r="G16" s="13">
        <f>G17+G18</f>
        <v>447524</v>
      </c>
    </row>
    <row r="17" spans="1:7" ht="16.5" customHeight="1">
      <c r="A17" s="5">
        <v>8.1</v>
      </c>
      <c r="B17" s="2" t="s">
        <v>10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>
        <v>8.2</v>
      </c>
      <c r="B18" s="2" t="s">
        <v>10</v>
      </c>
      <c r="C18" s="5">
        <v>2</v>
      </c>
      <c r="D18" s="5">
        <v>71000</v>
      </c>
      <c r="E18" s="5">
        <f t="shared" si="0"/>
        <v>142000</v>
      </c>
      <c r="F18" s="12">
        <v>91285</v>
      </c>
      <c r="G18" s="12">
        <f t="shared" si="1"/>
        <v>182570</v>
      </c>
    </row>
    <row r="19" spans="1:7" ht="16.5" customHeight="1">
      <c r="A19" s="5">
        <v>9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71000</v>
      </c>
      <c r="E24" s="5">
        <f t="shared" si="0"/>
        <v>71000</v>
      </c>
      <c r="F24" s="12">
        <v>91285</v>
      </c>
      <c r="G24" s="12">
        <f t="shared" si="1"/>
        <v>91285</v>
      </c>
    </row>
    <row r="25" spans="1:7" ht="42" customHeight="1">
      <c r="A25" s="5">
        <v>15</v>
      </c>
      <c r="B25" s="2" t="s">
        <v>20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23.25" customHeight="1">
      <c r="A26" s="27" t="s">
        <v>18</v>
      </c>
      <c r="B26" s="28"/>
      <c r="C26" s="4">
        <f>C9+C10+C11+C12+C13+C14+C15+C16+C19+C20+C21+C22+C23+C24+C25</f>
        <v>24</v>
      </c>
      <c r="D26" s="4">
        <f>D9+D10+D11+D12+D13+D14+D15+D16+D19+D20+D21+D22+D23+D24+D25</f>
        <v>1209200</v>
      </c>
      <c r="E26" s="4">
        <f>E9+E10+E11+E12+E13+E14+E15+E16+E19+E20+E21+E22+E23+E24+E25</f>
        <v>729200</v>
      </c>
      <c r="F26" s="14"/>
      <c r="G26" s="23">
        <f>G9+G10+G11+G12+G13+G14+G15+G16+G19+G20+G21+G22+G23+G24+G25</f>
        <v>2312670.75</v>
      </c>
    </row>
    <row r="32" spans="1:6" ht="14.25" customHeight="1">
      <c r="A32" s="26" t="s">
        <v>68</v>
      </c>
      <c r="B32" s="26"/>
      <c r="C32" s="25" t="s">
        <v>69</v>
      </c>
      <c r="D32" s="25"/>
      <c r="E32" s="25"/>
      <c r="F32" s="25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F11" sqref="F11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26" t="s">
        <v>59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14.25" customHeight="1">
      <c r="C3" s="26" t="s">
        <v>106</v>
      </c>
      <c r="D3" s="26"/>
      <c r="E3" s="26"/>
      <c r="F3" s="26"/>
      <c r="G3" s="26"/>
    </row>
    <row r="4" spans="1:7" ht="48" customHeight="1">
      <c r="A4" s="26" t="s">
        <v>26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46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60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86</v>
      </c>
      <c r="C12" s="5">
        <v>0.775</v>
      </c>
      <c r="D12" s="5">
        <f>D13+D14+D15</f>
        <v>240000</v>
      </c>
      <c r="E12" s="5">
        <f>E13+E14+E15</f>
        <v>0</v>
      </c>
      <c r="F12" s="12">
        <v>106000</v>
      </c>
      <c r="G12" s="12">
        <f t="shared" si="1"/>
        <v>82150</v>
      </c>
    </row>
    <row r="13" spans="1:7" ht="16.5" customHeight="1">
      <c r="A13" s="5">
        <v>5</v>
      </c>
      <c r="B13" s="2" t="s">
        <v>87</v>
      </c>
      <c r="C13" s="5">
        <v>3.875</v>
      </c>
      <c r="D13" s="5">
        <v>84000</v>
      </c>
      <c r="E13" s="5"/>
      <c r="F13" s="12">
        <v>99400</v>
      </c>
      <c r="G13" s="12">
        <f t="shared" si="1"/>
        <v>385175</v>
      </c>
    </row>
    <row r="14" spans="1:7" ht="29.25" customHeight="1">
      <c r="A14" s="5">
        <v>6</v>
      </c>
      <c r="B14" s="2" t="s">
        <v>93</v>
      </c>
      <c r="C14" s="5">
        <v>1.25</v>
      </c>
      <c r="D14" s="5">
        <v>80000</v>
      </c>
      <c r="E14" s="5"/>
      <c r="F14" s="12">
        <v>99400</v>
      </c>
      <c r="G14" s="12">
        <f t="shared" si="1"/>
        <v>124250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76000</v>
      </c>
      <c r="E15" s="5"/>
      <c r="F15" s="12">
        <v>91285</v>
      </c>
      <c r="G15" s="15">
        <f t="shared" si="1"/>
        <v>282983.5</v>
      </c>
    </row>
    <row r="16" spans="1:7" ht="16.5" customHeight="1">
      <c r="A16" s="5">
        <v>8</v>
      </c>
      <c r="B16" s="2" t="s">
        <v>63</v>
      </c>
      <c r="C16" s="11">
        <f>C17+C18</f>
        <v>5</v>
      </c>
      <c r="D16" s="5"/>
      <c r="E16" s="5"/>
      <c r="F16" s="12"/>
      <c r="G16" s="13">
        <f>G17+G18</f>
        <v>453458</v>
      </c>
    </row>
    <row r="17" spans="1:7" ht="16.5" customHeight="1">
      <c r="A17" s="5">
        <v>8.1</v>
      </c>
      <c r="B17" s="2" t="s">
        <v>10</v>
      </c>
      <c r="C17" s="5">
        <v>1</v>
      </c>
      <c r="D17" s="5">
        <v>66200</v>
      </c>
      <c r="E17" s="5">
        <f t="shared" si="0"/>
        <v>66200</v>
      </c>
      <c r="F17" s="12">
        <v>88318</v>
      </c>
      <c r="G17" s="12">
        <f t="shared" si="1"/>
        <v>88318</v>
      </c>
    </row>
    <row r="18" spans="1:7" ht="16.5" customHeight="1">
      <c r="A18" s="5">
        <v>8.2</v>
      </c>
      <c r="B18" s="2" t="s">
        <v>10</v>
      </c>
      <c r="C18" s="5">
        <v>4</v>
      </c>
      <c r="D18" s="5">
        <v>71000</v>
      </c>
      <c r="E18" s="5">
        <f t="shared" si="0"/>
        <v>284000</v>
      </c>
      <c r="F18" s="12">
        <v>91285</v>
      </c>
      <c r="G18" s="12">
        <f t="shared" si="1"/>
        <v>365140</v>
      </c>
    </row>
    <row r="19" spans="1:7" ht="16.5" customHeight="1">
      <c r="A19" s="5">
        <v>9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16.5" customHeight="1">
      <c r="A25" s="5">
        <v>15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42.75" customHeight="1">
      <c r="A26" s="5">
        <v>14</v>
      </c>
      <c r="B26" s="2" t="s">
        <v>20</v>
      </c>
      <c r="C26" s="5">
        <v>1</v>
      </c>
      <c r="D26" s="5">
        <v>71000</v>
      </c>
      <c r="E26" s="5">
        <f t="shared" si="0"/>
        <v>71000</v>
      </c>
      <c r="F26" s="12">
        <v>91285</v>
      </c>
      <c r="G26" s="12">
        <f t="shared" si="1"/>
        <v>91285</v>
      </c>
    </row>
    <row r="27" spans="1:7" ht="23.25" customHeight="1">
      <c r="A27" s="27" t="s">
        <v>18</v>
      </c>
      <c r="B27" s="28"/>
      <c r="C27" s="4">
        <f>C9+C10+C11+C12+C13+C14+C15+C16+C19+C20+C21+C22+C23+C24+C25+C26</f>
        <v>25</v>
      </c>
      <c r="D27" s="4">
        <f>D9+D10+D11+D12+D13+D14+D15+D16+D19+D20+D21+D22+D23+D24+D25+D26</f>
        <v>1275400</v>
      </c>
      <c r="E27" s="4">
        <f>E9+E10+E11+E12+E13+E14+E15+E16+E19+E20+E21+E22+E23+E24+E25+E26</f>
        <v>795400</v>
      </c>
      <c r="F27" s="14"/>
      <c r="G27" s="16">
        <f>G9+G10+G11+G12+G13+G14+G15+G16+G19+G20+G21+G22+G23+G24+G25+G26</f>
        <v>2405913.5</v>
      </c>
    </row>
    <row r="31" spans="1:6" ht="14.25" customHeight="1">
      <c r="A31" s="26" t="s">
        <v>68</v>
      </c>
      <c r="B31" s="26"/>
      <c r="C31" s="25" t="s">
        <v>69</v>
      </c>
      <c r="D31" s="25"/>
      <c r="E31" s="25"/>
      <c r="F31" s="25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6" t="s">
        <v>75</v>
      </c>
      <c r="D1" s="26"/>
      <c r="E1" s="26"/>
    </row>
    <row r="2" spans="3:5" ht="14.25">
      <c r="C2" s="26" t="s">
        <v>70</v>
      </c>
      <c r="D2" s="26"/>
      <c r="E2" s="26"/>
    </row>
    <row r="3" spans="3:5" ht="14.25" customHeight="1">
      <c r="C3" s="26" t="s">
        <v>91</v>
      </c>
      <c r="D3" s="26"/>
      <c r="E3" s="26"/>
    </row>
    <row r="5" spans="1:5" ht="14.25">
      <c r="A5" s="26" t="s">
        <v>76</v>
      </c>
      <c r="B5" s="26"/>
      <c r="C5" s="26"/>
      <c r="D5" s="26"/>
      <c r="E5" s="26"/>
    </row>
    <row r="6" spans="1:3" ht="14.25">
      <c r="A6" s="3">
        <v>1</v>
      </c>
      <c r="B6" s="6" t="s">
        <v>74</v>
      </c>
      <c r="C6" s="6"/>
    </row>
    <row r="7" spans="1:3" ht="14.25">
      <c r="A7" s="3">
        <v>2</v>
      </c>
      <c r="B7" s="29" t="s">
        <v>2</v>
      </c>
      <c r="C7" s="29"/>
    </row>
    <row r="9" spans="1:5" ht="28.5">
      <c r="A9" s="9" t="s">
        <v>3</v>
      </c>
      <c r="B9" s="9" t="s">
        <v>4</v>
      </c>
      <c r="C9" s="9" t="s">
        <v>5</v>
      </c>
      <c r="D9" s="10" t="s">
        <v>48</v>
      </c>
      <c r="E9" s="4" t="s">
        <v>61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87</v>
      </c>
      <c r="C11" s="5">
        <v>1.12</v>
      </c>
      <c r="D11" s="12">
        <v>99400</v>
      </c>
      <c r="E11" s="12">
        <f>D11*C11</f>
        <v>111328.00000000001</v>
      </c>
    </row>
    <row r="12" spans="1:5" ht="13.5">
      <c r="A12" s="5">
        <v>3</v>
      </c>
      <c r="B12" s="2" t="s">
        <v>10</v>
      </c>
      <c r="C12" s="5">
        <v>1</v>
      </c>
      <c r="D12" s="12">
        <v>88318</v>
      </c>
      <c r="E12" s="12">
        <f>D12*C12</f>
        <v>88318</v>
      </c>
    </row>
    <row r="13" spans="1:5" ht="13.5">
      <c r="A13" s="5">
        <v>4</v>
      </c>
      <c r="B13" s="2" t="s">
        <v>12</v>
      </c>
      <c r="C13" s="5">
        <v>1</v>
      </c>
      <c r="D13" s="12">
        <v>88318</v>
      </c>
      <c r="E13" s="12">
        <f>D13*C13</f>
        <v>88318</v>
      </c>
    </row>
    <row r="14" spans="1:5" ht="13.5">
      <c r="A14" s="5">
        <v>5</v>
      </c>
      <c r="B14" s="2" t="s">
        <v>77</v>
      </c>
      <c r="C14" s="5">
        <v>1</v>
      </c>
      <c r="D14" s="12">
        <v>91285</v>
      </c>
      <c r="E14" s="12">
        <f>D14*C14</f>
        <v>91285</v>
      </c>
    </row>
    <row r="15" spans="1:5" ht="14.25">
      <c r="A15" s="27" t="s">
        <v>18</v>
      </c>
      <c r="B15" s="28"/>
      <c r="C15" s="4">
        <f>C10+C11+C12+C13+C14</f>
        <v>5.12</v>
      </c>
      <c r="D15" s="14"/>
      <c r="E15" s="14">
        <f>E10+E11+E12+E13+E14</f>
        <v>499249</v>
      </c>
    </row>
    <row r="19" spans="1:4" ht="14.25">
      <c r="A19" s="26" t="s">
        <v>68</v>
      </c>
      <c r="B19" s="26"/>
      <c r="C19" s="25" t="s">
        <v>69</v>
      </c>
      <c r="D19" s="25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6" t="s">
        <v>78</v>
      </c>
      <c r="D1" s="26"/>
      <c r="E1" s="26"/>
    </row>
    <row r="2" spans="3:5" ht="14.25">
      <c r="C2" s="26" t="s">
        <v>70</v>
      </c>
      <c r="D2" s="26"/>
      <c r="E2" s="26"/>
    </row>
    <row r="3" spans="3:5" ht="14.25" customHeight="1">
      <c r="C3" s="26" t="s">
        <v>106</v>
      </c>
      <c r="D3" s="26"/>
      <c r="E3" s="26"/>
    </row>
    <row r="5" spans="1:5" ht="14.25">
      <c r="A5" s="26" t="s">
        <v>79</v>
      </c>
      <c r="B5" s="26"/>
      <c r="C5" s="26"/>
      <c r="D5" s="26"/>
      <c r="E5" s="26"/>
    </row>
    <row r="6" spans="1:3" ht="14.25">
      <c r="A6" s="3">
        <v>1</v>
      </c>
      <c r="B6" s="6" t="s">
        <v>74</v>
      </c>
      <c r="C6" s="6"/>
    </row>
    <row r="7" spans="1:3" ht="14.25">
      <c r="A7" s="3">
        <v>2</v>
      </c>
      <c r="B7" s="29" t="s">
        <v>2</v>
      </c>
      <c r="C7" s="29"/>
    </row>
    <row r="9" spans="1:5" ht="28.5">
      <c r="A9" s="9" t="s">
        <v>3</v>
      </c>
      <c r="B9" s="9" t="s">
        <v>4</v>
      </c>
      <c r="C9" s="9" t="s">
        <v>5</v>
      </c>
      <c r="D9" s="10" t="s">
        <v>48</v>
      </c>
      <c r="E9" s="4" t="s">
        <v>61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8</v>
      </c>
      <c r="C11" s="5">
        <v>1.12</v>
      </c>
      <c r="D11" s="12">
        <v>91285</v>
      </c>
      <c r="E11" s="15">
        <f>D11*C11</f>
        <v>102239.20000000001</v>
      </c>
    </row>
    <row r="12" spans="1:5" ht="13.5">
      <c r="A12" s="5">
        <v>3</v>
      </c>
      <c r="B12" s="2" t="s">
        <v>10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12</v>
      </c>
      <c r="C13" s="5">
        <v>1</v>
      </c>
      <c r="D13" s="12">
        <v>88318</v>
      </c>
      <c r="E13" s="12">
        <f>D13*C13</f>
        <v>88318</v>
      </c>
    </row>
    <row r="14" spans="1:5" ht="14.25">
      <c r="A14" s="27" t="s">
        <v>18</v>
      </c>
      <c r="B14" s="28"/>
      <c r="C14" s="4">
        <f>SUM(C10:C13)</f>
        <v>4.12</v>
      </c>
      <c r="D14" s="14"/>
      <c r="E14" s="16">
        <f>SUM(E10:E13)</f>
        <v>401842.2</v>
      </c>
    </row>
    <row r="18" spans="1:4" ht="14.25">
      <c r="A18" s="26" t="s">
        <v>68</v>
      </c>
      <c r="B18" s="26"/>
      <c r="C18" s="25" t="s">
        <v>69</v>
      </c>
      <c r="D18" s="25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6" t="s">
        <v>80</v>
      </c>
      <c r="D1" s="26"/>
      <c r="E1" s="26"/>
    </row>
    <row r="2" spans="3:5" ht="14.25">
      <c r="C2" s="26" t="s">
        <v>70</v>
      </c>
      <c r="D2" s="26"/>
      <c r="E2" s="26"/>
    </row>
    <row r="3" spans="3:5" ht="14.25" customHeight="1">
      <c r="C3" s="26" t="s">
        <v>84</v>
      </c>
      <c r="D3" s="26"/>
      <c r="E3" s="26"/>
    </row>
    <row r="5" spans="1:5" ht="14.25">
      <c r="A5" s="26" t="s">
        <v>113</v>
      </c>
      <c r="B5" s="26"/>
      <c r="C5" s="26"/>
      <c r="D5" s="26"/>
      <c r="E5" s="26"/>
    </row>
    <row r="6" spans="1:3" ht="14.25">
      <c r="A6" s="3">
        <v>1</v>
      </c>
      <c r="B6" s="6" t="s">
        <v>74</v>
      </c>
      <c r="C6" s="6"/>
    </row>
    <row r="7" spans="1:3" ht="14.25">
      <c r="A7" s="3">
        <v>2</v>
      </c>
      <c r="B7" s="29" t="s">
        <v>2</v>
      </c>
      <c r="C7" s="29"/>
    </row>
    <row r="9" spans="1:5" ht="28.5">
      <c r="A9" s="9" t="s">
        <v>3</v>
      </c>
      <c r="B9" s="9" t="s">
        <v>4</v>
      </c>
      <c r="C9" s="9" t="s">
        <v>5</v>
      </c>
      <c r="D9" s="10" t="s">
        <v>48</v>
      </c>
      <c r="E9" s="4" t="s">
        <v>61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8</v>
      </c>
      <c r="C11" s="5">
        <v>1.12</v>
      </c>
      <c r="D11" s="12">
        <v>88318</v>
      </c>
      <c r="E11" s="15">
        <f>D11*C11</f>
        <v>98916.16</v>
      </c>
    </row>
    <row r="12" spans="1:5" ht="13.5">
      <c r="A12" s="5">
        <v>3</v>
      </c>
      <c r="B12" s="2" t="s">
        <v>10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12</v>
      </c>
      <c r="C13" s="5">
        <v>1</v>
      </c>
      <c r="D13" s="12">
        <v>91285</v>
      </c>
      <c r="E13" s="12">
        <f>D13*C13</f>
        <v>91285</v>
      </c>
    </row>
    <row r="14" spans="1:5" ht="14.25">
      <c r="A14" s="27" t="s">
        <v>18</v>
      </c>
      <c r="B14" s="28"/>
      <c r="C14" s="4">
        <f>SUM(C10:C13)</f>
        <v>4.12</v>
      </c>
      <c r="D14" s="14"/>
      <c r="E14" s="16">
        <f>SUM(E10:E13)</f>
        <v>401486.16000000003</v>
      </c>
    </row>
    <row r="18" spans="1:4" ht="14.25">
      <c r="A18" s="26" t="s">
        <v>68</v>
      </c>
      <c r="B18" s="26"/>
      <c r="C18" s="25" t="s">
        <v>69</v>
      </c>
      <c r="D18" s="25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6" t="s">
        <v>81</v>
      </c>
      <c r="D1" s="26"/>
      <c r="E1" s="26"/>
    </row>
    <row r="2" spans="3:5" ht="14.25">
      <c r="C2" s="26" t="s">
        <v>70</v>
      </c>
      <c r="D2" s="26"/>
      <c r="E2" s="26"/>
    </row>
    <row r="3" spans="3:5" ht="14.25" customHeight="1">
      <c r="C3" s="26" t="s">
        <v>109</v>
      </c>
      <c r="D3" s="26"/>
      <c r="E3" s="26"/>
    </row>
    <row r="5" spans="1:5" ht="14.25">
      <c r="A5" s="26" t="s">
        <v>82</v>
      </c>
      <c r="B5" s="26"/>
      <c r="C5" s="26"/>
      <c r="D5" s="26"/>
      <c r="E5" s="26"/>
    </row>
    <row r="6" spans="1:3" ht="14.25">
      <c r="A6" s="3">
        <v>1</v>
      </c>
      <c r="B6" s="6" t="s">
        <v>83</v>
      </c>
      <c r="C6" s="6"/>
    </row>
    <row r="7" spans="1:3" ht="14.25">
      <c r="A7" s="3">
        <v>2</v>
      </c>
      <c r="B7" s="29" t="s">
        <v>2</v>
      </c>
      <c r="C7" s="29"/>
    </row>
    <row r="9" spans="1:5" ht="28.5">
      <c r="A9" s="9" t="s">
        <v>3</v>
      </c>
      <c r="B9" s="9" t="s">
        <v>4</v>
      </c>
      <c r="C9" s="9" t="s">
        <v>5</v>
      </c>
      <c r="D9" s="10" t="s">
        <v>48</v>
      </c>
      <c r="E9" s="4" t="s">
        <v>61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 aca="true" t="shared" si="0" ref="E10:E21">D10*C10</f>
        <v>120000</v>
      </c>
    </row>
    <row r="11" spans="1:5" ht="13.5">
      <c r="A11" s="5">
        <v>2</v>
      </c>
      <c r="B11" s="2" t="s">
        <v>87</v>
      </c>
      <c r="C11" s="5">
        <v>1.12</v>
      </c>
      <c r="D11" s="12">
        <v>99400</v>
      </c>
      <c r="E11" s="12">
        <f t="shared" si="0"/>
        <v>111328.00000000001</v>
      </c>
    </row>
    <row r="12" spans="1:5" ht="27">
      <c r="A12" s="5">
        <v>4</v>
      </c>
      <c r="B12" s="2" t="s">
        <v>93</v>
      </c>
      <c r="C12" s="5">
        <v>0.5</v>
      </c>
      <c r="D12" s="12">
        <v>99400</v>
      </c>
      <c r="E12" s="12">
        <f t="shared" si="0"/>
        <v>49700</v>
      </c>
    </row>
    <row r="13" spans="1:5" ht="13.5">
      <c r="A13" s="5">
        <v>5</v>
      </c>
      <c r="B13" s="2" t="s">
        <v>97</v>
      </c>
      <c r="C13" s="5">
        <v>1.12</v>
      </c>
      <c r="D13" s="12"/>
      <c r="E13" s="12">
        <f>E14+E15</f>
        <v>270888</v>
      </c>
    </row>
    <row r="14" spans="1:5" ht="13.5">
      <c r="A14" s="5">
        <v>6</v>
      </c>
      <c r="B14" s="2" t="s">
        <v>108</v>
      </c>
      <c r="C14" s="22">
        <f>C15+C16</f>
        <v>2</v>
      </c>
      <c r="D14" s="12"/>
      <c r="E14" s="12">
        <f>E15+E16</f>
        <v>179603</v>
      </c>
    </row>
    <row r="15" spans="1:5" ht="13.5">
      <c r="A15" s="5">
        <v>6.1</v>
      </c>
      <c r="B15" s="2" t="s">
        <v>107</v>
      </c>
      <c r="C15" s="5">
        <v>1</v>
      </c>
      <c r="D15" s="12">
        <v>91285</v>
      </c>
      <c r="E15" s="12">
        <f t="shared" si="0"/>
        <v>91285</v>
      </c>
    </row>
    <row r="16" spans="1:5" ht="13.5">
      <c r="A16" s="5">
        <v>6.2</v>
      </c>
      <c r="B16" s="2" t="s">
        <v>107</v>
      </c>
      <c r="C16" s="5">
        <v>1</v>
      </c>
      <c r="D16" s="12">
        <v>88318</v>
      </c>
      <c r="E16" s="12">
        <f t="shared" si="0"/>
        <v>88318</v>
      </c>
    </row>
    <row r="17" spans="1:5" ht="13.5">
      <c r="A17" s="5">
        <v>7</v>
      </c>
      <c r="B17" s="2" t="s">
        <v>12</v>
      </c>
      <c r="C17" s="5">
        <v>1</v>
      </c>
      <c r="D17" s="12">
        <v>88318</v>
      </c>
      <c r="E17" s="12">
        <f t="shared" si="0"/>
        <v>88318</v>
      </c>
    </row>
    <row r="18" spans="1:5" ht="13.5">
      <c r="A18" s="5">
        <v>8</v>
      </c>
      <c r="B18" s="2" t="s">
        <v>14</v>
      </c>
      <c r="C18" s="5">
        <v>0.5</v>
      </c>
      <c r="D18" s="12">
        <v>88318</v>
      </c>
      <c r="E18" s="12">
        <f t="shared" si="0"/>
        <v>44159</v>
      </c>
    </row>
    <row r="19" spans="1:5" ht="13.5">
      <c r="A19" s="5">
        <v>9</v>
      </c>
      <c r="B19" s="2" t="s">
        <v>77</v>
      </c>
      <c r="C19" s="5">
        <v>0.5</v>
      </c>
      <c r="D19" s="12">
        <v>91285</v>
      </c>
      <c r="E19" s="12">
        <f t="shared" si="0"/>
        <v>45642.5</v>
      </c>
    </row>
    <row r="20" spans="1:5" ht="13.5">
      <c r="A20" s="5">
        <v>10</v>
      </c>
      <c r="B20" s="2" t="s">
        <v>17</v>
      </c>
      <c r="C20" s="5">
        <v>1</v>
      </c>
      <c r="D20" s="12">
        <v>91285</v>
      </c>
      <c r="E20" s="12">
        <f t="shared" si="0"/>
        <v>91285</v>
      </c>
    </row>
    <row r="21" spans="1:5" ht="13.5">
      <c r="A21" s="5">
        <v>11</v>
      </c>
      <c r="B21" s="2" t="s">
        <v>11</v>
      </c>
      <c r="C21" s="5">
        <v>0.5</v>
      </c>
      <c r="D21" s="12">
        <v>91285</v>
      </c>
      <c r="E21" s="12">
        <f t="shared" si="0"/>
        <v>45642.5</v>
      </c>
    </row>
    <row r="22" spans="1:5" ht="14.25">
      <c r="A22" s="27" t="s">
        <v>18</v>
      </c>
      <c r="B22" s="28"/>
      <c r="C22" s="24">
        <f>C10+C11+C12+C13+C14+C17+C18+C19+C20+C21</f>
        <v>9.24</v>
      </c>
      <c r="D22" s="18"/>
      <c r="E22" s="14">
        <f>E10+E11+E12+E13+E14+E17+E18+E19+E20+E21</f>
        <v>1046566</v>
      </c>
    </row>
    <row r="26" spans="1:4" ht="14.25" customHeight="1">
      <c r="A26" s="26" t="s">
        <v>68</v>
      </c>
      <c r="B26" s="26"/>
      <c r="C26" s="25" t="s">
        <v>69</v>
      </c>
      <c r="D26" s="25"/>
    </row>
  </sheetData>
  <sheetProtection/>
  <mergeCells count="8">
    <mergeCell ref="A26:B26"/>
    <mergeCell ref="C26:D26"/>
    <mergeCell ref="C1:E1"/>
    <mergeCell ref="C2:E2"/>
    <mergeCell ref="C3:E3"/>
    <mergeCell ref="A5:E5"/>
    <mergeCell ref="B7:C7"/>
    <mergeCell ref="A22:B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26" t="s">
        <v>50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32.25" customHeight="1">
      <c r="C3" s="26" t="s">
        <v>88</v>
      </c>
      <c r="D3" s="26"/>
      <c r="E3" s="26"/>
      <c r="F3" s="26"/>
      <c r="G3" s="26"/>
    </row>
    <row r="4" spans="1:7" ht="48" customHeight="1">
      <c r="A4" s="26" t="s">
        <v>27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47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7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7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7">
        <v>3</v>
      </c>
      <c r="B11" s="2" t="s">
        <v>60</v>
      </c>
      <c r="C11" s="5">
        <v>1</v>
      </c>
      <c r="D11" s="5">
        <v>66200</v>
      </c>
      <c r="E11" s="5">
        <f t="shared" si="0"/>
        <v>66200</v>
      </c>
      <c r="F11" s="12">
        <v>88318</v>
      </c>
      <c r="G11" s="12">
        <f t="shared" si="1"/>
        <v>88318</v>
      </c>
    </row>
    <row r="12" spans="1:7" ht="33.75" customHeight="1">
      <c r="A12" s="7" t="s">
        <v>30</v>
      </c>
      <c r="B12" s="2" t="s">
        <v>93</v>
      </c>
      <c r="C12" s="5">
        <v>1.25</v>
      </c>
      <c r="D12" s="5">
        <v>80000</v>
      </c>
      <c r="E12" s="5"/>
      <c r="F12" s="12">
        <v>99400</v>
      </c>
      <c r="G12" s="12">
        <f t="shared" si="1"/>
        <v>124250</v>
      </c>
    </row>
    <row r="13" spans="1:7" ht="16.5" customHeight="1">
      <c r="A13" s="7" t="s">
        <v>62</v>
      </c>
      <c r="B13" s="2" t="s">
        <v>87</v>
      </c>
      <c r="C13" s="5">
        <v>4.65</v>
      </c>
      <c r="D13" s="5">
        <v>76000</v>
      </c>
      <c r="E13" s="5"/>
      <c r="F13" s="12">
        <v>99400</v>
      </c>
      <c r="G13" s="12">
        <f t="shared" si="1"/>
        <v>462210.00000000006</v>
      </c>
    </row>
    <row r="14" spans="1:7" ht="16.5" customHeight="1">
      <c r="A14" s="7" t="s">
        <v>31</v>
      </c>
      <c r="B14" s="2" t="s">
        <v>8</v>
      </c>
      <c r="C14" s="5">
        <v>3.1</v>
      </c>
      <c r="D14" s="5" t="e">
        <f>#REF!+#REF!</f>
        <v>#REF!</v>
      </c>
      <c r="E14" s="5" t="e">
        <f>#REF!+#REF!</f>
        <v>#REF!</v>
      </c>
      <c r="F14" s="12">
        <v>91285</v>
      </c>
      <c r="G14" s="12">
        <f t="shared" si="1"/>
        <v>282983.5</v>
      </c>
    </row>
    <row r="15" spans="1:7" ht="16.5" customHeight="1">
      <c r="A15" s="7" t="s">
        <v>32</v>
      </c>
      <c r="B15" s="2" t="s">
        <v>63</v>
      </c>
      <c r="C15" s="11">
        <f>C16+C17</f>
        <v>5</v>
      </c>
      <c r="D15" s="11"/>
      <c r="E15" s="11"/>
      <c r="F15" s="13"/>
      <c r="G15" s="13">
        <f>G16+G17</f>
        <v>450491</v>
      </c>
    </row>
    <row r="16" spans="1:7" ht="16.5" customHeight="1">
      <c r="A16" s="7" t="s">
        <v>33</v>
      </c>
      <c r="B16" s="2" t="s">
        <v>10</v>
      </c>
      <c r="C16" s="5">
        <v>2</v>
      </c>
      <c r="D16" s="5"/>
      <c r="E16" s="5"/>
      <c r="F16" s="12">
        <v>88318</v>
      </c>
      <c r="G16" s="12">
        <f t="shared" si="1"/>
        <v>176636</v>
      </c>
    </row>
    <row r="17" spans="1:7" ht="16.5" customHeight="1">
      <c r="A17" s="7" t="s">
        <v>64</v>
      </c>
      <c r="B17" s="2" t="s">
        <v>10</v>
      </c>
      <c r="C17" s="5">
        <v>3</v>
      </c>
      <c r="D17" s="5">
        <v>71000</v>
      </c>
      <c r="E17" s="5">
        <f t="shared" si="0"/>
        <v>213000</v>
      </c>
      <c r="F17" s="12">
        <v>91285</v>
      </c>
      <c r="G17" s="12">
        <f t="shared" si="1"/>
        <v>273855</v>
      </c>
    </row>
    <row r="18" spans="1:7" ht="16.5" customHeight="1">
      <c r="A18" s="7" t="s">
        <v>34</v>
      </c>
      <c r="B18" s="2" t="s">
        <v>11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7" t="s">
        <v>35</v>
      </c>
      <c r="B19" s="2" t="s">
        <v>12</v>
      </c>
      <c r="C19" s="5">
        <v>1</v>
      </c>
      <c r="D19" s="5">
        <v>66200</v>
      </c>
      <c r="E19" s="5">
        <f t="shared" si="0"/>
        <v>66200</v>
      </c>
      <c r="F19" s="12">
        <v>91285</v>
      </c>
      <c r="G19" s="12">
        <f t="shared" si="1"/>
        <v>91285</v>
      </c>
    </row>
    <row r="20" spans="1:7" ht="16.5" customHeight="1">
      <c r="A20" s="7" t="s">
        <v>36</v>
      </c>
      <c r="B20" s="2" t="s">
        <v>13</v>
      </c>
      <c r="C20" s="5">
        <v>1</v>
      </c>
      <c r="D20" s="5">
        <v>71000</v>
      </c>
      <c r="E20" s="5">
        <f t="shared" si="0"/>
        <v>71000</v>
      </c>
      <c r="F20" s="12">
        <v>91285</v>
      </c>
      <c r="G20" s="12">
        <f t="shared" si="1"/>
        <v>91285</v>
      </c>
    </row>
    <row r="21" spans="1:7" ht="16.5" customHeight="1">
      <c r="A21" s="7" t="s">
        <v>37</v>
      </c>
      <c r="B21" s="2" t="s">
        <v>14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1"/>
        <v>91285</v>
      </c>
    </row>
    <row r="22" spans="1:7" ht="16.5" customHeight="1">
      <c r="A22" s="7" t="s">
        <v>38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7" t="s">
        <v>39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7" t="s">
        <v>40</v>
      </c>
      <c r="B24" s="2" t="s">
        <v>17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28.5" customHeight="1">
      <c r="A25" s="7" t="s">
        <v>41</v>
      </c>
      <c r="B25" s="2" t="s">
        <v>20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23.25" customHeight="1">
      <c r="A26" s="27" t="s">
        <v>18</v>
      </c>
      <c r="B26" s="28"/>
      <c r="C26" s="4">
        <f>C9+C10+C11+C12+C13+C14+C15+C18+C19+C20+C21+C22+C23+C24+C25</f>
        <v>25</v>
      </c>
      <c r="D26" s="4" t="e">
        <f>D9+D10+D11+D12+D13+D14+D15+D18+D19+D20+D21+D22+D23+D24+D25</f>
        <v>#REF!</v>
      </c>
      <c r="E26" s="4" t="e">
        <f>E9+E10+E11+E12+E13+E14+E15+E18+E19+E20+E21+E22+E23+E24+E25</f>
        <v>#REF!</v>
      </c>
      <c r="F26" s="4"/>
      <c r="G26" s="14">
        <f>G9+G10+G11+G12+G13+G14+G15+G18+G19+G20+G21+G22+G23+G24+G25</f>
        <v>2397831.5</v>
      </c>
    </row>
    <row r="30" spans="1:6" ht="14.25" customHeight="1">
      <c r="A30" s="26" t="s">
        <v>68</v>
      </c>
      <c r="B30" s="26"/>
      <c r="C30" s="25" t="s">
        <v>69</v>
      </c>
      <c r="D30" s="25"/>
      <c r="E30" s="25"/>
      <c r="F30" s="25"/>
    </row>
  </sheetData>
  <sheetProtection/>
  <mergeCells count="8">
    <mergeCell ref="C30:F30"/>
    <mergeCell ref="C2:G2"/>
    <mergeCell ref="A4:G4"/>
    <mergeCell ref="B6:F6"/>
    <mergeCell ref="A26:B26"/>
    <mergeCell ref="C1:G1"/>
    <mergeCell ref="A30:B30"/>
    <mergeCell ref="C3:G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26" t="s">
        <v>51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14.25" customHeight="1">
      <c r="C3" s="26" t="s">
        <v>89</v>
      </c>
      <c r="D3" s="26"/>
      <c r="E3" s="26"/>
      <c r="F3" s="26"/>
      <c r="G3" s="26"/>
    </row>
    <row r="4" spans="1:7" ht="48" customHeight="1">
      <c r="A4" s="26" t="s">
        <v>19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1</v>
      </c>
      <c r="C5" s="6"/>
    </row>
    <row r="6" spans="1:6" ht="21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7">C10*D10</f>
        <v>80000</v>
      </c>
      <c r="F10" s="12">
        <v>118200</v>
      </c>
      <c r="G10" s="12">
        <f aca="true" t="shared" si="1" ref="G10:G27">F10*C10</f>
        <v>118200</v>
      </c>
    </row>
    <row r="11" spans="1:7" ht="16.5" customHeight="1">
      <c r="A11" s="5">
        <v>3</v>
      </c>
      <c r="B11" s="2" t="s">
        <v>60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86</v>
      </c>
      <c r="C12" s="5">
        <v>0.775</v>
      </c>
      <c r="D12" s="5">
        <f>D13+D14+D15</f>
        <v>240000</v>
      </c>
      <c r="E12" s="5">
        <f>E13+E14+E15</f>
        <v>940600</v>
      </c>
      <c r="F12" s="12">
        <v>106000</v>
      </c>
      <c r="G12" s="12">
        <f t="shared" si="1"/>
        <v>82150</v>
      </c>
    </row>
    <row r="13" spans="1:7" ht="35.25" customHeight="1">
      <c r="A13" s="5">
        <v>5</v>
      </c>
      <c r="B13" s="2" t="s">
        <v>110</v>
      </c>
      <c r="C13" s="5">
        <v>1.75</v>
      </c>
      <c r="D13" s="5">
        <v>84000</v>
      </c>
      <c r="E13" s="5">
        <f t="shared" si="0"/>
        <v>147000</v>
      </c>
      <c r="F13" s="12">
        <v>99400</v>
      </c>
      <c r="G13" s="12">
        <f t="shared" si="1"/>
        <v>173950</v>
      </c>
    </row>
    <row r="14" spans="1:7" ht="16.5" customHeight="1">
      <c r="A14" s="5">
        <v>6</v>
      </c>
      <c r="B14" s="2" t="s">
        <v>87</v>
      </c>
      <c r="C14" s="5">
        <v>6.975</v>
      </c>
      <c r="D14" s="5">
        <v>80000</v>
      </c>
      <c r="E14" s="5">
        <f t="shared" si="0"/>
        <v>558000</v>
      </c>
      <c r="F14" s="12">
        <v>99400</v>
      </c>
      <c r="G14" s="12">
        <f t="shared" si="1"/>
        <v>693315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76000</v>
      </c>
      <c r="E15" s="5">
        <f t="shared" si="0"/>
        <v>235600</v>
      </c>
      <c r="F15" s="12">
        <v>91285</v>
      </c>
      <c r="G15" s="15">
        <f t="shared" si="1"/>
        <v>282983.5</v>
      </c>
    </row>
    <row r="16" spans="1:7" ht="16.5" customHeight="1">
      <c r="A16" s="5">
        <v>8</v>
      </c>
      <c r="B16" s="2" t="s">
        <v>63</v>
      </c>
      <c r="C16" s="11">
        <f>C17+C18</f>
        <v>7</v>
      </c>
      <c r="D16" s="5"/>
      <c r="E16" s="5"/>
      <c r="F16" s="12"/>
      <c r="G16" s="13">
        <f>G17+G18</f>
        <v>633061</v>
      </c>
    </row>
    <row r="17" spans="1:7" ht="16.5" customHeight="1">
      <c r="A17" s="5">
        <v>8.1</v>
      </c>
      <c r="B17" s="2" t="s">
        <v>10</v>
      </c>
      <c r="C17" s="5">
        <v>2</v>
      </c>
      <c r="D17" s="5">
        <v>66200</v>
      </c>
      <c r="E17" s="5">
        <f t="shared" si="0"/>
        <v>132400</v>
      </c>
      <c r="F17" s="12">
        <v>88318</v>
      </c>
      <c r="G17" s="12">
        <f t="shared" si="1"/>
        <v>176636</v>
      </c>
    </row>
    <row r="18" spans="1:7" ht="16.5" customHeight="1">
      <c r="A18" s="5">
        <v>8.2</v>
      </c>
      <c r="B18" s="2" t="s">
        <v>10</v>
      </c>
      <c r="C18" s="5">
        <v>5</v>
      </c>
      <c r="D18" s="5">
        <v>71000</v>
      </c>
      <c r="E18" s="5">
        <f t="shared" si="0"/>
        <v>355000</v>
      </c>
      <c r="F18" s="12">
        <v>91285</v>
      </c>
      <c r="G18" s="12">
        <f t="shared" si="1"/>
        <v>456425</v>
      </c>
    </row>
    <row r="19" spans="1:7" ht="16.5" customHeight="1">
      <c r="A19" s="5">
        <v>9</v>
      </c>
      <c r="B19" s="2" t="s">
        <v>65</v>
      </c>
      <c r="C19" s="11">
        <f>C20+C21</f>
        <v>1.5</v>
      </c>
      <c r="D19" s="5"/>
      <c r="E19" s="5"/>
      <c r="F19" s="12"/>
      <c r="G19" s="17">
        <f>G20+G21</f>
        <v>133960.5</v>
      </c>
    </row>
    <row r="20" spans="1:7" ht="16.5" customHeight="1">
      <c r="A20" s="5">
        <v>9.1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9.2</v>
      </c>
      <c r="B21" s="2" t="s">
        <v>11</v>
      </c>
      <c r="C21" s="5">
        <v>0.5</v>
      </c>
      <c r="D21" s="5">
        <v>71000</v>
      </c>
      <c r="E21" s="5">
        <f t="shared" si="0"/>
        <v>35500</v>
      </c>
      <c r="F21" s="12">
        <v>91285</v>
      </c>
      <c r="G21" s="15">
        <f t="shared" si="1"/>
        <v>45642.5</v>
      </c>
    </row>
    <row r="22" spans="1:7" ht="16.5" customHeight="1">
      <c r="A22" s="5">
        <v>10</v>
      </c>
      <c r="B22" s="2" t="s">
        <v>12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11</v>
      </c>
      <c r="B23" s="2" t="s">
        <v>13</v>
      </c>
      <c r="C23" s="5">
        <v>1</v>
      </c>
      <c r="D23" s="5">
        <v>71000</v>
      </c>
      <c r="E23" s="5">
        <f t="shared" si="0"/>
        <v>71000</v>
      </c>
      <c r="F23" s="12">
        <v>91285</v>
      </c>
      <c r="G23" s="12">
        <f t="shared" si="1"/>
        <v>91285</v>
      </c>
    </row>
    <row r="24" spans="1:7" ht="16.5" customHeight="1">
      <c r="A24" s="5">
        <v>12</v>
      </c>
      <c r="B24" s="2" t="s">
        <v>14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13</v>
      </c>
      <c r="B25" s="2" t="s">
        <v>15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16.5" customHeight="1">
      <c r="A26" s="5">
        <v>14</v>
      </c>
      <c r="B26" s="2" t="s">
        <v>16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16.5" customHeight="1">
      <c r="A27" s="5">
        <v>15</v>
      </c>
      <c r="B27" s="2" t="s">
        <v>17</v>
      </c>
      <c r="C27" s="5">
        <v>1</v>
      </c>
      <c r="D27" s="5">
        <v>66200</v>
      </c>
      <c r="E27" s="5">
        <f t="shared" si="0"/>
        <v>66200</v>
      </c>
      <c r="F27" s="12">
        <v>88318</v>
      </c>
      <c r="G27" s="12">
        <f t="shared" si="1"/>
        <v>88318</v>
      </c>
    </row>
    <row r="28" spans="1:7" ht="16.5" customHeight="1">
      <c r="A28" s="5">
        <v>16</v>
      </c>
      <c r="B28" s="2" t="s">
        <v>71</v>
      </c>
      <c r="C28" s="5">
        <v>3</v>
      </c>
      <c r="D28" s="5"/>
      <c r="E28" s="5"/>
      <c r="F28" s="12">
        <v>88318</v>
      </c>
      <c r="G28" s="12">
        <v>264454</v>
      </c>
    </row>
    <row r="29" spans="1:7" ht="23.25" customHeight="1">
      <c r="A29" s="27" t="s">
        <v>18</v>
      </c>
      <c r="B29" s="28"/>
      <c r="C29" s="18">
        <f>C9+C10+C11+C12+C13+C14+C15+C16+C19+C22+C23+C24+C25+C26+C27+C28</f>
        <v>33.1</v>
      </c>
      <c r="D29" s="4">
        <f>D9+D10+D11+D12+D13+D14+D15+D16+D19+D22+D23+D24+D25+D26+D27+D28</f>
        <v>1143000</v>
      </c>
      <c r="E29" s="4">
        <f>E9+E10+E11+E12+E13+E14+E15+E16+E19+E22+E23+E24+E25+E26+E27+E28</f>
        <v>2544200</v>
      </c>
      <c r="F29" s="14"/>
      <c r="G29" s="16">
        <f>G9+G10+G11+G12+G13+G14+G15+G17+G18+G20+G21+G22+G23+G24+G25+G26+G27+G28</f>
        <v>3156234</v>
      </c>
    </row>
    <row r="33" spans="1:6" ht="28.5" customHeight="1">
      <c r="A33" s="26" t="s">
        <v>68</v>
      </c>
      <c r="B33" s="26"/>
      <c r="C33" s="25" t="s">
        <v>69</v>
      </c>
      <c r="D33" s="25"/>
      <c r="E33" s="25"/>
      <c r="F33" s="25"/>
    </row>
  </sheetData>
  <sheetProtection/>
  <mergeCells count="8">
    <mergeCell ref="C1:G1"/>
    <mergeCell ref="C33:F33"/>
    <mergeCell ref="C3:G3"/>
    <mergeCell ref="A4:G4"/>
    <mergeCell ref="B6:F6"/>
    <mergeCell ref="A29:B29"/>
    <mergeCell ref="C2:G2"/>
    <mergeCell ref="A33:B33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26" t="s">
        <v>52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14.25" customHeight="1">
      <c r="C3" s="26" t="s">
        <v>90</v>
      </c>
      <c r="D3" s="26"/>
      <c r="E3" s="26"/>
      <c r="F3" s="26"/>
      <c r="G3" s="26"/>
    </row>
    <row r="4" spans="1:7" ht="48" customHeight="1">
      <c r="A4" s="26" t="s">
        <v>28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44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40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v>150000</v>
      </c>
      <c r="G9" s="5">
        <f>C9*F9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5">
        <v>118200</v>
      </c>
      <c r="G10" s="5">
        <f aca="true" t="shared" si="1" ref="G10:G25">C10*F10</f>
        <v>118200</v>
      </c>
    </row>
    <row r="11" spans="1:7" ht="16.5" customHeight="1">
      <c r="A11" s="5">
        <v>3</v>
      </c>
      <c r="B11" s="2" t="s">
        <v>60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16.5" customHeight="1">
      <c r="A12" s="5">
        <v>4</v>
      </c>
      <c r="B12" s="2" t="s">
        <v>86</v>
      </c>
      <c r="C12" s="5">
        <v>1.55</v>
      </c>
      <c r="D12" s="5">
        <f>D13+D14+D15</f>
        <v>240000</v>
      </c>
      <c r="E12" s="5">
        <f>E13+E14+E15</f>
        <v>0</v>
      </c>
      <c r="F12" s="5">
        <v>106000</v>
      </c>
      <c r="G12" s="5">
        <f t="shared" si="1"/>
        <v>164300</v>
      </c>
    </row>
    <row r="13" spans="1:7" ht="16.5" customHeight="1">
      <c r="A13" s="5">
        <v>4.1</v>
      </c>
      <c r="B13" s="2" t="s">
        <v>111</v>
      </c>
      <c r="C13" s="5">
        <v>1</v>
      </c>
      <c r="D13" s="5">
        <v>84000</v>
      </c>
      <c r="E13" s="5"/>
      <c r="F13" s="5">
        <v>99400</v>
      </c>
      <c r="G13" s="5">
        <f t="shared" si="1"/>
        <v>99400</v>
      </c>
    </row>
    <row r="14" spans="1:7" ht="16.5" customHeight="1">
      <c r="A14" s="5">
        <v>4.2</v>
      </c>
      <c r="B14" s="2" t="s">
        <v>87</v>
      </c>
      <c r="C14" s="5">
        <v>3.1</v>
      </c>
      <c r="D14" s="5">
        <v>80000</v>
      </c>
      <c r="E14" s="5"/>
      <c r="F14" s="5">
        <v>99400</v>
      </c>
      <c r="G14" s="5">
        <f t="shared" si="1"/>
        <v>308140</v>
      </c>
    </row>
    <row r="15" spans="1:7" ht="16.5" customHeight="1">
      <c r="A15" s="5">
        <v>4.3</v>
      </c>
      <c r="B15" s="2" t="s">
        <v>8</v>
      </c>
      <c r="C15" s="5">
        <v>1.55</v>
      </c>
      <c r="D15" s="5">
        <v>76000</v>
      </c>
      <c r="E15" s="5"/>
      <c r="F15" s="5">
        <v>91285</v>
      </c>
      <c r="G15" s="5">
        <f t="shared" si="1"/>
        <v>141491.75</v>
      </c>
    </row>
    <row r="16" spans="1:7" ht="16.5" customHeight="1">
      <c r="A16" s="5">
        <v>6</v>
      </c>
      <c r="B16" s="2" t="s">
        <v>10</v>
      </c>
      <c r="C16" s="11">
        <f>C17+C18</f>
        <v>4</v>
      </c>
      <c r="D16" s="5"/>
      <c r="E16" s="5"/>
      <c r="F16" s="5"/>
      <c r="G16" s="11">
        <f>G17+G18</f>
        <v>359206</v>
      </c>
    </row>
    <row r="17" spans="1:7" ht="16.5" customHeight="1">
      <c r="A17" s="5">
        <v>6.1</v>
      </c>
      <c r="B17" s="2" t="s">
        <v>10</v>
      </c>
      <c r="C17" s="5">
        <v>2</v>
      </c>
      <c r="D17" s="5">
        <v>66200</v>
      </c>
      <c r="E17" s="5">
        <f t="shared" si="0"/>
        <v>132400</v>
      </c>
      <c r="F17" s="5">
        <v>88318</v>
      </c>
      <c r="G17" s="5">
        <f t="shared" si="1"/>
        <v>176636</v>
      </c>
    </row>
    <row r="18" spans="1:7" ht="16.5" customHeight="1">
      <c r="A18" s="5">
        <v>6.2</v>
      </c>
      <c r="B18" s="2" t="s">
        <v>10</v>
      </c>
      <c r="C18" s="5">
        <v>2</v>
      </c>
      <c r="D18" s="5">
        <v>71000</v>
      </c>
      <c r="E18" s="5">
        <f t="shared" si="0"/>
        <v>142000</v>
      </c>
      <c r="F18" s="5">
        <v>91285</v>
      </c>
      <c r="G18" s="5">
        <f t="shared" si="1"/>
        <v>182570</v>
      </c>
    </row>
    <row r="19" spans="1:7" ht="16.5" customHeight="1">
      <c r="A19" s="5">
        <v>7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5">
        <v>88318</v>
      </c>
      <c r="G19" s="5">
        <f t="shared" si="1"/>
        <v>88318</v>
      </c>
    </row>
    <row r="20" spans="1:7" ht="16.5" customHeight="1">
      <c r="A20" s="5">
        <v>8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5">
        <v>88318</v>
      </c>
      <c r="G20" s="5">
        <f t="shared" si="1"/>
        <v>88318</v>
      </c>
    </row>
    <row r="21" spans="1:7" ht="16.5" customHeight="1">
      <c r="A21" s="5">
        <v>9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5">
        <v>91285</v>
      </c>
      <c r="G21" s="5">
        <f t="shared" si="1"/>
        <v>91285</v>
      </c>
    </row>
    <row r="22" spans="1:7" ht="16.5" customHeight="1">
      <c r="A22" s="5">
        <v>10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5">
        <v>88318</v>
      </c>
      <c r="G22" s="5">
        <f t="shared" si="1"/>
        <v>88318</v>
      </c>
    </row>
    <row r="23" spans="1:7" ht="16.5" customHeight="1">
      <c r="A23" s="5">
        <v>11</v>
      </c>
      <c r="B23" s="2" t="s">
        <v>15</v>
      </c>
      <c r="C23" s="5">
        <v>1</v>
      </c>
      <c r="D23" s="5">
        <v>71000</v>
      </c>
      <c r="E23" s="5">
        <f t="shared" si="0"/>
        <v>71000</v>
      </c>
      <c r="F23" s="5">
        <v>91285</v>
      </c>
      <c r="G23" s="5">
        <f t="shared" si="1"/>
        <v>91285</v>
      </c>
    </row>
    <row r="24" spans="1:7" ht="16.5" customHeight="1">
      <c r="A24" s="5">
        <v>12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v>88318</v>
      </c>
      <c r="G24" s="5">
        <f t="shared" si="1"/>
        <v>88318</v>
      </c>
    </row>
    <row r="25" spans="1:7" ht="33" customHeight="1">
      <c r="A25" s="5">
        <v>13</v>
      </c>
      <c r="B25" s="2" t="s">
        <v>20</v>
      </c>
      <c r="C25" s="5">
        <v>1</v>
      </c>
      <c r="D25" s="5">
        <v>71000</v>
      </c>
      <c r="E25" s="5">
        <f t="shared" si="0"/>
        <v>71000</v>
      </c>
      <c r="F25" s="5">
        <v>91285</v>
      </c>
      <c r="G25" s="5">
        <f t="shared" si="1"/>
        <v>91285</v>
      </c>
    </row>
    <row r="26" spans="1:7" ht="23.25" customHeight="1">
      <c r="A26" s="27" t="s">
        <v>18</v>
      </c>
      <c r="B26" s="28"/>
      <c r="C26" s="4">
        <f>C9+C10+C11+C12+C13+C14+C15+C16+C19+C20+C21+C22+C23+C24+C25</f>
        <v>21.200000000000003</v>
      </c>
      <c r="D26" s="4">
        <f>D9+D10+D11+D12+D13+D14+D15+D16+D19+D20+D21+D22+D23+D24+D25</f>
        <v>1209200</v>
      </c>
      <c r="E26" s="4">
        <f>E9+E10+E11+E12+E13+E14+E15+E16+E19+E20+E21+E22+E23+E24+E25</f>
        <v>729200</v>
      </c>
      <c r="F26" s="4"/>
      <c r="G26" s="4">
        <f>G9+G10+G11+G12+G13+G14+G15+G16+G19+G20+G21+G22+G23+G24+G25</f>
        <v>2056182.75</v>
      </c>
    </row>
    <row r="30" spans="1:6" ht="14.25" customHeight="1">
      <c r="A30" s="26" t="s">
        <v>68</v>
      </c>
      <c r="B30" s="26"/>
      <c r="C30" s="25" t="s">
        <v>69</v>
      </c>
      <c r="D30" s="25"/>
      <c r="E30" s="25"/>
      <c r="F30" s="25"/>
    </row>
  </sheetData>
  <sheetProtection/>
  <mergeCells count="8">
    <mergeCell ref="C30:F30"/>
    <mergeCell ref="B6:F6"/>
    <mergeCell ref="A26:B26"/>
    <mergeCell ref="C1:G1"/>
    <mergeCell ref="C2:G2"/>
    <mergeCell ref="C3:G3"/>
    <mergeCell ref="A4:G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26" t="s">
        <v>53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14.25" customHeight="1">
      <c r="C3" s="26" t="s">
        <v>91</v>
      </c>
      <c r="D3" s="26"/>
      <c r="E3" s="26"/>
      <c r="F3" s="26"/>
      <c r="G3" s="26"/>
    </row>
    <row r="4" spans="1:7" ht="48" customHeight="1">
      <c r="A4" s="26" t="s">
        <v>21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1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60</v>
      </c>
      <c r="C11" s="5">
        <v>1</v>
      </c>
      <c r="D11" s="5">
        <v>66200</v>
      </c>
      <c r="E11" s="5">
        <f t="shared" si="0"/>
        <v>66200</v>
      </c>
      <c r="F11" s="12">
        <v>91825</v>
      </c>
      <c r="G11" s="12">
        <f t="shared" si="1"/>
        <v>91825</v>
      </c>
    </row>
    <row r="12" spans="1:7" ht="30.75" customHeight="1">
      <c r="A12" s="5">
        <v>4</v>
      </c>
      <c r="B12" s="2" t="s">
        <v>92</v>
      </c>
      <c r="C12" s="5">
        <v>1</v>
      </c>
      <c r="D12" s="5" t="e">
        <f>#REF!+D14</f>
        <v>#REF!</v>
      </c>
      <c r="E12" s="5" t="e">
        <f>#REF!+E14</f>
        <v>#REF!</v>
      </c>
      <c r="F12" s="12">
        <v>106000</v>
      </c>
      <c r="G12" s="12">
        <f t="shared" si="1"/>
        <v>106000</v>
      </c>
    </row>
    <row r="13" spans="1:7" ht="27" customHeight="1">
      <c r="A13" s="5">
        <v>5</v>
      </c>
      <c r="B13" s="2" t="s">
        <v>87</v>
      </c>
      <c r="C13" s="5">
        <v>4.65</v>
      </c>
      <c r="D13" s="5">
        <v>80000</v>
      </c>
      <c r="E13" s="5"/>
      <c r="F13" s="12">
        <v>99400</v>
      </c>
      <c r="G13" s="12">
        <f t="shared" si="1"/>
        <v>462210.00000000006</v>
      </c>
    </row>
    <row r="14" spans="1:7" ht="16.5" customHeight="1">
      <c r="A14" s="5">
        <v>6</v>
      </c>
      <c r="B14" s="2" t="s">
        <v>8</v>
      </c>
      <c r="C14" s="5">
        <v>6.2</v>
      </c>
      <c r="D14" s="5">
        <v>76000</v>
      </c>
      <c r="E14" s="5"/>
      <c r="F14" s="12">
        <v>91285</v>
      </c>
      <c r="G14" s="12">
        <f t="shared" si="1"/>
        <v>565967</v>
      </c>
    </row>
    <row r="15" spans="1:7" ht="16.5" customHeight="1">
      <c r="A15" s="5">
        <v>7</v>
      </c>
      <c r="B15" s="2" t="s">
        <v>94</v>
      </c>
      <c r="C15" s="5">
        <v>0.75</v>
      </c>
      <c r="D15" s="5"/>
      <c r="E15" s="5"/>
      <c r="F15" s="12">
        <v>91285</v>
      </c>
      <c r="G15" s="19">
        <f t="shared" si="1"/>
        <v>68463.75</v>
      </c>
    </row>
    <row r="16" spans="1:7" ht="16.5" customHeight="1">
      <c r="A16" s="5">
        <v>8</v>
      </c>
      <c r="B16" s="2" t="s">
        <v>63</v>
      </c>
      <c r="C16" s="5">
        <f>C17+C18</f>
        <v>7</v>
      </c>
      <c r="D16" s="5"/>
      <c r="E16" s="5"/>
      <c r="F16" s="12"/>
      <c r="G16" s="13">
        <f>G17+G18</f>
        <v>627127</v>
      </c>
    </row>
    <row r="17" spans="1:7" ht="16.5" customHeight="1">
      <c r="A17" s="5">
        <v>8.1</v>
      </c>
      <c r="B17" s="2" t="s">
        <v>10</v>
      </c>
      <c r="C17" s="5">
        <v>4</v>
      </c>
      <c r="D17" s="5">
        <v>66200</v>
      </c>
      <c r="E17" s="5">
        <f t="shared" si="0"/>
        <v>264800</v>
      </c>
      <c r="F17" s="12">
        <v>88318</v>
      </c>
      <c r="G17" s="12">
        <f t="shared" si="1"/>
        <v>353272</v>
      </c>
    </row>
    <row r="18" spans="1:7" ht="16.5" customHeight="1">
      <c r="A18" s="5">
        <v>8.2</v>
      </c>
      <c r="B18" s="2" t="s">
        <v>10</v>
      </c>
      <c r="C18" s="5">
        <v>3</v>
      </c>
      <c r="D18" s="5">
        <v>71000</v>
      </c>
      <c r="E18" s="5">
        <f t="shared" si="0"/>
        <v>213000</v>
      </c>
      <c r="F18" s="12">
        <v>91285</v>
      </c>
      <c r="G18" s="12">
        <f t="shared" si="1"/>
        <v>273855</v>
      </c>
    </row>
    <row r="19" spans="1:7" ht="16.5" customHeight="1">
      <c r="A19" s="5">
        <v>9</v>
      </c>
      <c r="B19" s="2" t="s">
        <v>11</v>
      </c>
      <c r="C19" s="5">
        <v>1.25</v>
      </c>
      <c r="D19" s="5">
        <v>71000</v>
      </c>
      <c r="E19" s="5">
        <f t="shared" si="0"/>
        <v>88750</v>
      </c>
      <c r="F19" s="12">
        <v>91285</v>
      </c>
      <c r="G19" s="19">
        <f t="shared" si="1"/>
        <v>114106.25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71000</v>
      </c>
      <c r="E23" s="5">
        <f t="shared" si="0"/>
        <v>71000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16.5" customHeight="1">
      <c r="A25" s="5">
        <v>15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32.25" customHeight="1">
      <c r="A26" s="5">
        <v>16</v>
      </c>
      <c r="B26" s="2" t="s">
        <v>20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27" t="s">
        <v>18</v>
      </c>
      <c r="B27" s="28"/>
      <c r="C27" s="4">
        <f>C9+C10+C11+C12+C13+C14+C15+C16+C19+C20+C21+C22+C23+C24+C25+C26</f>
        <v>30.85</v>
      </c>
      <c r="D27" s="4" t="e">
        <f>D9+D10+D11+D12+D13+D14+D15+D16+D19+D20+D21+D22+D23+D24+D25+D26</f>
        <v>#REF!</v>
      </c>
      <c r="E27" s="4" t="e">
        <f>E9+E10+E11+E12+E13+E14+E15+E16+E19+E20+E21+E22+E23+E24+E25+E26</f>
        <v>#REF!</v>
      </c>
      <c r="F27" s="14"/>
      <c r="G27" s="14">
        <f>G9+G10+G11+G12+G13+G14+G15+G16+G19+G20+G21+G22+G23+G24+G25+G26</f>
        <v>2931026</v>
      </c>
    </row>
    <row r="31" spans="1:6" ht="14.25" customHeight="1">
      <c r="A31" s="26" t="s">
        <v>68</v>
      </c>
      <c r="B31" s="26"/>
      <c r="C31" s="25" t="s">
        <v>69</v>
      </c>
      <c r="D31" s="25"/>
      <c r="E31" s="25"/>
      <c r="F31" s="25"/>
    </row>
  </sheetData>
  <sheetProtection/>
  <mergeCells count="8">
    <mergeCell ref="A31:B31"/>
    <mergeCell ref="C31:F31"/>
    <mergeCell ref="C1:G1"/>
    <mergeCell ref="C2:G2"/>
    <mergeCell ref="C3:G3"/>
    <mergeCell ref="A4:G4"/>
    <mergeCell ref="B6:F6"/>
    <mergeCell ref="A27:B27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26" t="s">
        <v>54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14.25" customHeight="1">
      <c r="C3" s="26" t="s">
        <v>95</v>
      </c>
      <c r="D3" s="26"/>
      <c r="E3" s="26"/>
      <c r="F3" s="26"/>
      <c r="G3" s="26"/>
    </row>
    <row r="4" spans="1:7" ht="48" customHeight="1">
      <c r="A4" s="26" t="s">
        <v>22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45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60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86</v>
      </c>
      <c r="C12" s="5">
        <v>0.775</v>
      </c>
      <c r="D12" s="5">
        <f>D13+D14+D15</f>
        <v>240000</v>
      </c>
      <c r="E12" s="5">
        <f>E13+E14+E15</f>
        <v>792500</v>
      </c>
      <c r="F12" s="12">
        <v>106000</v>
      </c>
      <c r="G12" s="12">
        <f t="shared" si="1"/>
        <v>82150</v>
      </c>
    </row>
    <row r="13" spans="1:7" ht="16.5" customHeight="1">
      <c r="A13" s="5">
        <v>5</v>
      </c>
      <c r="B13" s="2" t="s">
        <v>9</v>
      </c>
      <c r="C13" s="5">
        <v>1.5</v>
      </c>
      <c r="D13" s="5">
        <v>84000</v>
      </c>
      <c r="E13" s="5">
        <f t="shared" si="0"/>
        <v>126000</v>
      </c>
      <c r="F13" s="12">
        <v>99400</v>
      </c>
      <c r="G13" s="12">
        <f t="shared" si="1"/>
        <v>149100</v>
      </c>
    </row>
    <row r="14" spans="1:7" ht="16.5" customHeight="1">
      <c r="A14" s="5">
        <v>6</v>
      </c>
      <c r="B14" s="2" t="s">
        <v>87</v>
      </c>
      <c r="C14" s="5">
        <v>4.65</v>
      </c>
      <c r="D14" s="5">
        <v>80000</v>
      </c>
      <c r="E14" s="5">
        <f t="shared" si="0"/>
        <v>372000</v>
      </c>
      <c r="F14" s="12">
        <v>99400</v>
      </c>
      <c r="G14" s="12">
        <f t="shared" si="1"/>
        <v>462210.00000000006</v>
      </c>
    </row>
    <row r="15" spans="1:7" ht="16.5" customHeight="1">
      <c r="A15" s="5">
        <v>7</v>
      </c>
      <c r="B15" s="2" t="s">
        <v>8</v>
      </c>
      <c r="C15" s="5">
        <v>3.875</v>
      </c>
      <c r="D15" s="5">
        <v>76000</v>
      </c>
      <c r="E15" s="5">
        <f t="shared" si="0"/>
        <v>294500</v>
      </c>
      <c r="F15" s="12">
        <v>91285</v>
      </c>
      <c r="G15" s="21">
        <f t="shared" si="1"/>
        <v>353729.375</v>
      </c>
    </row>
    <row r="16" spans="1:7" ht="16.5" customHeight="1">
      <c r="A16" s="5">
        <v>8</v>
      </c>
      <c r="B16" s="2" t="s">
        <v>10</v>
      </c>
      <c r="C16" s="5">
        <f>C17+C18</f>
        <v>6</v>
      </c>
      <c r="D16" s="5">
        <v>66200</v>
      </c>
      <c r="E16" s="5">
        <f t="shared" si="0"/>
        <v>397200</v>
      </c>
      <c r="F16" s="12"/>
      <c r="G16" s="12">
        <f>G17+G18</f>
        <v>535842</v>
      </c>
    </row>
    <row r="17" spans="1:7" ht="16.5" customHeight="1">
      <c r="A17" s="5">
        <v>8.1</v>
      </c>
      <c r="B17" s="2" t="s">
        <v>10</v>
      </c>
      <c r="C17" s="5">
        <v>4</v>
      </c>
      <c r="D17" s="5"/>
      <c r="E17" s="5"/>
      <c r="F17" s="12">
        <v>88318</v>
      </c>
      <c r="G17" s="12">
        <f>F17*C17</f>
        <v>353272</v>
      </c>
    </row>
    <row r="18" spans="1:7" ht="16.5" customHeight="1">
      <c r="A18" s="5">
        <v>8.2</v>
      </c>
      <c r="B18" s="2" t="s">
        <v>10</v>
      </c>
      <c r="C18" s="5">
        <v>2</v>
      </c>
      <c r="D18" s="5"/>
      <c r="E18" s="5"/>
      <c r="F18" s="12">
        <v>91285</v>
      </c>
      <c r="G18" s="12">
        <f>F18*C18</f>
        <v>182570</v>
      </c>
    </row>
    <row r="19" spans="1:7" ht="16.5" customHeight="1">
      <c r="A19" s="5">
        <v>9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15</v>
      </c>
      <c r="C23" s="5">
        <v>1</v>
      </c>
      <c r="D23" s="5">
        <v>71000</v>
      </c>
      <c r="E23" s="5">
        <f t="shared" si="0"/>
        <v>71000</v>
      </c>
      <c r="F23" s="12">
        <v>91285</v>
      </c>
      <c r="G23" s="12">
        <f t="shared" si="1"/>
        <v>91285</v>
      </c>
    </row>
    <row r="24" spans="1:7" ht="16.5" customHeight="1">
      <c r="A24" s="5">
        <v>14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35.25" customHeight="1">
      <c r="A26" s="5">
        <v>16</v>
      </c>
      <c r="B26" s="2" t="s">
        <v>20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27" t="s">
        <v>18</v>
      </c>
      <c r="B27" s="28"/>
      <c r="C27" s="4">
        <f>C9+C10+C11+C12+C13+C14+C15+C16+C19+C20+C21+C22+C23+C24+C25+C26</f>
        <v>27.8</v>
      </c>
      <c r="D27" s="4">
        <f>D9+D10+D11+D12+D13+D14+D15+D16+D19+D20+D21+D22+D23+D24+D25+D26</f>
        <v>1341600</v>
      </c>
      <c r="E27" s="4">
        <f>E9+E10+E11+E12+E13+E14+E15+E16+E19+E20+E21+E22+E23+E24+E25+E26</f>
        <v>2777600</v>
      </c>
      <c r="F27" s="14"/>
      <c r="G27" s="20">
        <f>G9+G10+G11+G12+G13+G14+G15+G16+G19+G20+G21+G22+G23+G24+G25+G26</f>
        <v>2652027.375</v>
      </c>
    </row>
    <row r="31" spans="1:6" ht="14.25" customHeight="1">
      <c r="A31" s="26" t="s">
        <v>68</v>
      </c>
      <c r="B31" s="26"/>
      <c r="C31" s="25" t="s">
        <v>69</v>
      </c>
      <c r="D31" s="25"/>
      <c r="E31" s="25"/>
      <c r="F31" s="25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26" t="s">
        <v>55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22.5" customHeight="1">
      <c r="C3" s="26" t="s">
        <v>96</v>
      </c>
      <c r="D3" s="26"/>
      <c r="E3" s="26"/>
      <c r="F3" s="26"/>
      <c r="G3" s="26"/>
    </row>
    <row r="4" spans="1:7" ht="48" customHeight="1">
      <c r="A4" s="26" t="s">
        <v>23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43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9.2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30">C10*D10</f>
        <v>80000</v>
      </c>
      <c r="F10" s="12">
        <v>118200</v>
      </c>
      <c r="G10" s="12">
        <f aca="true" t="shared" si="1" ref="G10:G30">F10*C10</f>
        <v>118200</v>
      </c>
    </row>
    <row r="11" spans="1:7" ht="29.25" customHeight="1">
      <c r="A11" s="5">
        <v>3</v>
      </c>
      <c r="B11" s="2" t="s">
        <v>42</v>
      </c>
      <c r="C11" s="5">
        <v>1</v>
      </c>
      <c r="D11" s="5">
        <v>80000</v>
      </c>
      <c r="E11" s="5">
        <f t="shared" si="0"/>
        <v>80000</v>
      </c>
      <c r="F11" s="12">
        <v>118200</v>
      </c>
      <c r="G11" s="12">
        <f t="shared" si="1"/>
        <v>118200</v>
      </c>
    </row>
    <row r="12" spans="1:7" ht="16.5" customHeight="1">
      <c r="A12" s="5">
        <v>4</v>
      </c>
      <c r="B12" s="2" t="s">
        <v>60</v>
      </c>
      <c r="C12" s="5">
        <v>1</v>
      </c>
      <c r="D12" s="5">
        <v>71000</v>
      </c>
      <c r="E12" s="5">
        <f t="shared" si="0"/>
        <v>71000</v>
      </c>
      <c r="F12" s="12">
        <v>91285</v>
      </c>
      <c r="G12" s="12">
        <f t="shared" si="1"/>
        <v>91285</v>
      </c>
    </row>
    <row r="13" spans="1:7" ht="16.5" customHeight="1">
      <c r="A13" s="5">
        <v>5</v>
      </c>
      <c r="B13" s="2" t="s">
        <v>87</v>
      </c>
      <c r="C13" s="5">
        <v>3.875</v>
      </c>
      <c r="D13" s="5" t="e">
        <f>D14+D15+#REF!</f>
        <v>#REF!</v>
      </c>
      <c r="E13" s="5" t="e">
        <f>E14+E15+#REF!</f>
        <v>#REF!</v>
      </c>
      <c r="F13" s="12">
        <v>99400</v>
      </c>
      <c r="G13" s="12">
        <f t="shared" si="1"/>
        <v>385175</v>
      </c>
    </row>
    <row r="14" spans="1:7" ht="27" customHeight="1">
      <c r="A14" s="5">
        <v>6</v>
      </c>
      <c r="B14" s="2" t="s">
        <v>93</v>
      </c>
      <c r="C14" s="5">
        <v>1.5</v>
      </c>
      <c r="D14" s="5">
        <v>84000</v>
      </c>
      <c r="E14" s="5"/>
      <c r="F14" s="12">
        <v>99400</v>
      </c>
      <c r="G14" s="12">
        <f t="shared" si="1"/>
        <v>149100</v>
      </c>
    </row>
    <row r="15" spans="1:7" ht="16.5" customHeight="1">
      <c r="A15" s="5">
        <v>7</v>
      </c>
      <c r="B15" s="2" t="s">
        <v>97</v>
      </c>
      <c r="C15" s="5">
        <v>5.425</v>
      </c>
      <c r="D15" s="5">
        <v>80000</v>
      </c>
      <c r="E15" s="5"/>
      <c r="F15" s="12">
        <v>91285</v>
      </c>
      <c r="G15" s="21">
        <f t="shared" si="1"/>
        <v>495221.125</v>
      </c>
    </row>
    <row r="16" spans="1:7" ht="16.5" customHeight="1">
      <c r="A16" s="5">
        <v>8</v>
      </c>
      <c r="B16" s="2" t="s">
        <v>63</v>
      </c>
      <c r="C16" s="11">
        <f>C17+C18</f>
        <v>6</v>
      </c>
      <c r="D16" s="11"/>
      <c r="E16" s="11"/>
      <c r="F16" s="13"/>
      <c r="G16" s="13">
        <f>G17+G18</f>
        <v>538809</v>
      </c>
    </row>
    <row r="17" spans="1:7" ht="16.5" customHeight="1">
      <c r="A17" s="5">
        <v>8.1</v>
      </c>
      <c r="B17" s="2" t="s">
        <v>10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>
        <v>8.2</v>
      </c>
      <c r="B18" s="2" t="s">
        <v>10</v>
      </c>
      <c r="C18" s="5">
        <v>3</v>
      </c>
      <c r="D18" s="5">
        <v>71000</v>
      </c>
      <c r="E18" s="5">
        <f t="shared" si="0"/>
        <v>213000</v>
      </c>
      <c r="F18" s="12">
        <v>91285</v>
      </c>
      <c r="G18" s="12">
        <f t="shared" si="1"/>
        <v>273855</v>
      </c>
    </row>
    <row r="19" spans="1:7" ht="16.5" customHeight="1">
      <c r="A19" s="5">
        <v>9</v>
      </c>
      <c r="B19" s="2" t="s">
        <v>67</v>
      </c>
      <c r="C19" s="5">
        <v>1</v>
      </c>
      <c r="D19" s="5"/>
      <c r="E19" s="5"/>
      <c r="F19" s="12">
        <v>88318</v>
      </c>
      <c r="G19" s="12">
        <f>C19*F19</f>
        <v>88318</v>
      </c>
    </row>
    <row r="20" spans="1:7" ht="16.5" customHeight="1">
      <c r="A20" s="5">
        <v>10</v>
      </c>
      <c r="B20" s="2" t="s">
        <v>12</v>
      </c>
      <c r="C20" s="11">
        <f>C21+C22</f>
        <v>2</v>
      </c>
      <c r="D20" s="11">
        <f>D21+D22</f>
        <v>0</v>
      </c>
      <c r="E20" s="11">
        <f>E21+E22</f>
        <v>0</v>
      </c>
      <c r="F20" s="13"/>
      <c r="G20" s="13">
        <f>G21+G22</f>
        <v>179603</v>
      </c>
    </row>
    <row r="21" spans="1:7" ht="16.5" customHeight="1">
      <c r="A21" s="5">
        <v>10.1</v>
      </c>
      <c r="B21" s="2" t="s">
        <v>12</v>
      </c>
      <c r="C21" s="5">
        <v>1</v>
      </c>
      <c r="D21" s="5"/>
      <c r="E21" s="5"/>
      <c r="F21" s="12">
        <v>88318</v>
      </c>
      <c r="G21" s="12">
        <f>C21*F21</f>
        <v>88318</v>
      </c>
    </row>
    <row r="22" spans="1:7" ht="16.5" customHeight="1">
      <c r="A22" s="5">
        <v>10.2</v>
      </c>
      <c r="B22" s="2" t="s">
        <v>12</v>
      </c>
      <c r="C22" s="5">
        <v>1</v>
      </c>
      <c r="D22" s="5"/>
      <c r="E22" s="5"/>
      <c r="F22" s="12">
        <v>91285</v>
      </c>
      <c r="G22" s="12">
        <f>C22*F22</f>
        <v>91285</v>
      </c>
    </row>
    <row r="23" spans="1:7" ht="16.5" customHeight="1">
      <c r="A23" s="5">
        <v>11</v>
      </c>
      <c r="B23" s="2" t="s">
        <v>13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12</v>
      </c>
      <c r="B24" s="2" t="s">
        <v>14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13</v>
      </c>
      <c r="B25" s="2" t="s">
        <v>66</v>
      </c>
      <c r="C25" s="11">
        <f>C26+C27</f>
        <v>2</v>
      </c>
      <c r="D25" s="11">
        <v>66200</v>
      </c>
      <c r="E25" s="11">
        <f t="shared" si="0"/>
        <v>132400</v>
      </c>
      <c r="F25" s="13"/>
      <c r="G25" s="13">
        <f>G26+G27</f>
        <v>179603</v>
      </c>
    </row>
    <row r="26" spans="1:7" ht="16.5" customHeight="1">
      <c r="A26" s="7" t="s">
        <v>98</v>
      </c>
      <c r="B26" s="2" t="s">
        <v>15</v>
      </c>
      <c r="C26" s="5">
        <v>1</v>
      </c>
      <c r="D26" s="5"/>
      <c r="E26" s="5"/>
      <c r="F26" s="12">
        <v>88318</v>
      </c>
      <c r="G26" s="12">
        <f>F26*C26</f>
        <v>88318</v>
      </c>
    </row>
    <row r="27" spans="1:7" ht="16.5" customHeight="1">
      <c r="A27" s="7" t="s">
        <v>99</v>
      </c>
      <c r="B27" s="2" t="s">
        <v>15</v>
      </c>
      <c r="C27" s="5">
        <v>1</v>
      </c>
      <c r="D27" s="5"/>
      <c r="E27" s="5"/>
      <c r="F27" s="12">
        <v>91285</v>
      </c>
      <c r="G27" s="12">
        <f>F27*C27</f>
        <v>91285</v>
      </c>
    </row>
    <row r="28" spans="1:7" ht="16.5" customHeight="1">
      <c r="A28" s="5">
        <v>14</v>
      </c>
      <c r="B28" s="2" t="s">
        <v>16</v>
      </c>
      <c r="C28" s="5">
        <v>1</v>
      </c>
      <c r="D28" s="5">
        <v>66200</v>
      </c>
      <c r="E28" s="5">
        <f t="shared" si="0"/>
        <v>66200</v>
      </c>
      <c r="F28" s="12">
        <v>88318</v>
      </c>
      <c r="G28" s="12">
        <f t="shared" si="1"/>
        <v>88318</v>
      </c>
    </row>
    <row r="29" spans="1:7" ht="16.5" customHeight="1">
      <c r="A29" s="5">
        <v>15</v>
      </c>
      <c r="B29" s="2" t="s">
        <v>17</v>
      </c>
      <c r="C29" s="5">
        <v>1</v>
      </c>
      <c r="D29" s="5">
        <v>71000</v>
      </c>
      <c r="E29" s="5">
        <f t="shared" si="0"/>
        <v>71000</v>
      </c>
      <c r="F29" s="12">
        <v>91285</v>
      </c>
      <c r="G29" s="12">
        <f t="shared" si="1"/>
        <v>91285</v>
      </c>
    </row>
    <row r="30" spans="1:7" ht="39" customHeight="1">
      <c r="A30" s="5">
        <v>16</v>
      </c>
      <c r="B30" s="2" t="s">
        <v>20</v>
      </c>
      <c r="C30" s="5">
        <v>1</v>
      </c>
      <c r="D30" s="5">
        <v>71000</v>
      </c>
      <c r="E30" s="5">
        <f t="shared" si="0"/>
        <v>71000</v>
      </c>
      <c r="F30" s="12">
        <v>91285</v>
      </c>
      <c r="G30" s="12">
        <f t="shared" si="1"/>
        <v>91285</v>
      </c>
    </row>
    <row r="31" spans="1:7" ht="23.25" customHeight="1">
      <c r="A31" s="27" t="s">
        <v>18</v>
      </c>
      <c r="B31" s="28"/>
      <c r="C31" s="4">
        <f>C9+C10+C11+C12+C13+C14+C15+C16+C19+C20+C23+C24+C25+C28+C29+C30</f>
        <v>30.8</v>
      </c>
      <c r="D31" s="4" t="e">
        <f>D9+D10+D11+D12+D13+D14+D15+D16+D19+D20+D23+D24+D25+D28+D29+D30</f>
        <v>#REF!</v>
      </c>
      <c r="E31" s="4" t="e">
        <f>E9+E10+E11+E12+E13+E14+E15+E16+E19+E20+E23+E24+E25+E28+E29+E30</f>
        <v>#REF!</v>
      </c>
      <c r="F31" s="14"/>
      <c r="G31" s="20">
        <f>G9+G10+G11+G12+G13+G14+G15+G16+G19+G20+G23+G24+G25+G28+G29+G30</f>
        <v>2941038.125</v>
      </c>
    </row>
    <row r="35" spans="1:6" ht="14.25" customHeight="1">
      <c r="A35" s="26" t="s">
        <v>68</v>
      </c>
      <c r="B35" s="26"/>
      <c r="C35" s="25" t="s">
        <v>69</v>
      </c>
      <c r="D35" s="25"/>
      <c r="E35" s="25"/>
      <c r="F35" s="25"/>
    </row>
  </sheetData>
  <sheetProtection/>
  <mergeCells count="8">
    <mergeCell ref="C35:F35"/>
    <mergeCell ref="C3:G3"/>
    <mergeCell ref="A4:G4"/>
    <mergeCell ref="B6:F6"/>
    <mergeCell ref="A31:B31"/>
    <mergeCell ref="C1:G1"/>
    <mergeCell ref="C2:G2"/>
    <mergeCell ref="A35:B35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F27" sqref="F27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26" t="s">
        <v>56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14.25" customHeight="1">
      <c r="C3" s="26" t="s">
        <v>100</v>
      </c>
      <c r="D3" s="26"/>
      <c r="E3" s="26"/>
      <c r="F3" s="26"/>
      <c r="G3" s="26"/>
    </row>
    <row r="4" spans="1:7" ht="48" customHeight="1">
      <c r="A4" s="26" t="s">
        <v>24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43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7">C10*D10</f>
        <v>80000</v>
      </c>
      <c r="F10" s="12">
        <v>118200</v>
      </c>
      <c r="G10" s="12">
        <f aca="true" t="shared" si="1" ref="G10:G27">F10*C10</f>
        <v>118200</v>
      </c>
    </row>
    <row r="11" spans="1:7" ht="16.5" customHeight="1">
      <c r="A11" s="5">
        <v>3</v>
      </c>
      <c r="B11" s="2" t="s">
        <v>60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87</v>
      </c>
      <c r="C12" s="11">
        <v>5.425</v>
      </c>
      <c r="D12" s="5" t="e">
        <f>D13+D14+#REF!</f>
        <v>#REF!</v>
      </c>
      <c r="E12" s="5" t="e">
        <f>E13+E14+#REF!</f>
        <v>#REF!</v>
      </c>
      <c r="F12" s="12">
        <v>99400</v>
      </c>
      <c r="G12" s="13">
        <f t="shared" si="1"/>
        <v>539245</v>
      </c>
    </row>
    <row r="13" spans="1:7" ht="34.5" customHeight="1">
      <c r="A13" s="5">
        <v>4.1</v>
      </c>
      <c r="B13" s="2" t="s">
        <v>101</v>
      </c>
      <c r="C13" s="5">
        <v>1.5</v>
      </c>
      <c r="D13" s="5">
        <v>84000</v>
      </c>
      <c r="E13" s="5"/>
      <c r="F13" s="12">
        <v>99400</v>
      </c>
      <c r="G13" s="12">
        <f t="shared" si="1"/>
        <v>149100</v>
      </c>
    </row>
    <row r="14" spans="1:7" ht="16.5" customHeight="1">
      <c r="A14" s="5">
        <v>4.2</v>
      </c>
      <c r="B14" s="2" t="s">
        <v>8</v>
      </c>
      <c r="C14" s="5">
        <v>3.875</v>
      </c>
      <c r="D14" s="5">
        <v>80000</v>
      </c>
      <c r="E14" s="5"/>
      <c r="F14" s="12">
        <v>91285</v>
      </c>
      <c r="G14" s="21">
        <f t="shared" si="1"/>
        <v>353729.375</v>
      </c>
    </row>
    <row r="15" spans="1:7" ht="16.5" customHeight="1">
      <c r="A15" s="5">
        <v>6</v>
      </c>
      <c r="B15" s="2" t="s">
        <v>63</v>
      </c>
      <c r="C15" s="11">
        <f>C16+C17</f>
        <v>6</v>
      </c>
      <c r="D15" s="11"/>
      <c r="E15" s="11"/>
      <c r="F15" s="13"/>
      <c r="G15" s="13">
        <f>G16+G17</f>
        <v>535842</v>
      </c>
    </row>
    <row r="16" spans="1:7" ht="16.5" customHeight="1">
      <c r="A16" s="5">
        <v>6.1</v>
      </c>
      <c r="B16" s="2" t="s">
        <v>10</v>
      </c>
      <c r="C16" s="5">
        <v>4</v>
      </c>
      <c r="D16" s="5">
        <v>66200</v>
      </c>
      <c r="E16" s="5">
        <f t="shared" si="0"/>
        <v>264800</v>
      </c>
      <c r="F16" s="12">
        <v>88318</v>
      </c>
      <c r="G16" s="12">
        <f t="shared" si="1"/>
        <v>353272</v>
      </c>
    </row>
    <row r="17" spans="1:7" ht="16.5" customHeight="1">
      <c r="A17" s="5">
        <v>6.2</v>
      </c>
      <c r="B17" s="2" t="s">
        <v>10</v>
      </c>
      <c r="C17" s="5">
        <v>2</v>
      </c>
      <c r="D17" s="5">
        <v>71000</v>
      </c>
      <c r="E17" s="5">
        <f t="shared" si="0"/>
        <v>142000</v>
      </c>
      <c r="F17" s="12">
        <v>91285</v>
      </c>
      <c r="G17" s="12">
        <f t="shared" si="1"/>
        <v>182570</v>
      </c>
    </row>
    <row r="18" spans="1:7" ht="16.5" customHeight="1">
      <c r="A18" s="5">
        <v>7</v>
      </c>
      <c r="B18" s="2" t="s">
        <v>67</v>
      </c>
      <c r="C18" s="11">
        <f>C19+C20</f>
        <v>1.5</v>
      </c>
      <c r="D18" s="11"/>
      <c r="E18" s="11"/>
      <c r="F18" s="13"/>
      <c r="G18" s="13">
        <f>G19+G20</f>
        <v>135444</v>
      </c>
    </row>
    <row r="19" spans="1:7" ht="16.5" customHeight="1">
      <c r="A19" s="5">
        <v>7.1</v>
      </c>
      <c r="B19" s="2" t="s">
        <v>11</v>
      </c>
      <c r="C19" s="5">
        <v>0.5</v>
      </c>
      <c r="D19" s="5">
        <v>66200</v>
      </c>
      <c r="E19" s="5">
        <f t="shared" si="0"/>
        <v>33100</v>
      </c>
      <c r="F19" s="12">
        <v>88318</v>
      </c>
      <c r="G19" s="12">
        <f t="shared" si="1"/>
        <v>44159</v>
      </c>
    </row>
    <row r="20" spans="1:7" ht="16.5" customHeight="1">
      <c r="A20" s="5">
        <v>7.2</v>
      </c>
      <c r="B20" s="2" t="s">
        <v>11</v>
      </c>
      <c r="C20" s="5">
        <v>1</v>
      </c>
      <c r="D20" s="5">
        <v>71000</v>
      </c>
      <c r="E20" s="5">
        <f t="shared" si="0"/>
        <v>71000</v>
      </c>
      <c r="F20" s="12">
        <v>91285</v>
      </c>
      <c r="G20" s="12">
        <f t="shared" si="1"/>
        <v>91285</v>
      </c>
    </row>
    <row r="21" spans="1:7" ht="16.5" customHeight="1">
      <c r="A21" s="5">
        <v>8</v>
      </c>
      <c r="B21" s="2" t="s">
        <v>12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1"/>
        <v>91285</v>
      </c>
    </row>
    <row r="22" spans="1:7" ht="16.5" customHeight="1">
      <c r="A22" s="5">
        <v>9</v>
      </c>
      <c r="B22" s="2" t="s">
        <v>13</v>
      </c>
      <c r="C22" s="5">
        <v>1</v>
      </c>
      <c r="D22" s="5">
        <v>71000</v>
      </c>
      <c r="E22" s="5">
        <f t="shared" si="0"/>
        <v>71000</v>
      </c>
      <c r="F22" s="12">
        <v>91285</v>
      </c>
      <c r="G22" s="12">
        <f t="shared" si="1"/>
        <v>91285</v>
      </c>
    </row>
    <row r="23" spans="1:7" ht="16.5" customHeight="1">
      <c r="A23" s="5">
        <v>10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11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12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12">
        <v>91285</v>
      </c>
      <c r="G25" s="12">
        <f t="shared" si="1"/>
        <v>91285</v>
      </c>
    </row>
    <row r="26" spans="1:7" ht="16.5" customHeight="1">
      <c r="A26" s="5">
        <v>13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40.5" customHeight="1">
      <c r="A27" s="5">
        <v>14</v>
      </c>
      <c r="B27" s="2" t="s">
        <v>20</v>
      </c>
      <c r="C27" s="5">
        <v>1</v>
      </c>
      <c r="D27" s="5">
        <v>66200</v>
      </c>
      <c r="E27" s="5">
        <f t="shared" si="0"/>
        <v>66200</v>
      </c>
      <c r="F27" s="12">
        <v>88318</v>
      </c>
      <c r="G27" s="12">
        <f t="shared" si="1"/>
        <v>88318</v>
      </c>
    </row>
    <row r="28" spans="1:7" ht="23.25" customHeight="1">
      <c r="A28" s="27" t="s">
        <v>18</v>
      </c>
      <c r="B28" s="28"/>
      <c r="C28" s="4">
        <f>C9+C10+C11+C12+C13+C14+C15+C18+C21+C22+C23+C24+C25+C26+C27</f>
        <v>28.3</v>
      </c>
      <c r="D28" s="4" t="e">
        <f>D9+D10+D11+D12+D13+D14+D15+D18+D21+D22+D23+D24+D25+D26+D27</f>
        <v>#REF!</v>
      </c>
      <c r="E28" s="4" t="e">
        <f>E9+E10+E11+E12+E13+E14+E15+E18+E21+E22+E23+E24+E25+E26+E27</f>
        <v>#REF!</v>
      </c>
      <c r="F28" s="14"/>
      <c r="G28" s="20">
        <f>G9+G10+G11+G12+G13+G14+G15+G18+G21+G22+G23+G24+G25+G26+G27</f>
        <v>2699972.375</v>
      </c>
    </row>
    <row r="32" spans="1:6" ht="28.5" customHeight="1">
      <c r="A32" s="26" t="s">
        <v>68</v>
      </c>
      <c r="B32" s="26"/>
      <c r="C32" s="25" t="s">
        <v>69</v>
      </c>
      <c r="D32" s="25"/>
      <c r="E32" s="25"/>
      <c r="F32" s="25"/>
    </row>
  </sheetData>
  <sheetProtection/>
  <mergeCells count="8">
    <mergeCell ref="C32:F32"/>
    <mergeCell ref="C3:G3"/>
    <mergeCell ref="A4:G4"/>
    <mergeCell ref="B6:F6"/>
    <mergeCell ref="A28:B28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26" t="s">
        <v>57</v>
      </c>
      <c r="D1" s="26"/>
      <c r="E1" s="26"/>
      <c r="F1" s="26"/>
      <c r="G1" s="26"/>
    </row>
    <row r="2" spans="3:7" ht="14.25" customHeight="1">
      <c r="C2" s="26" t="s">
        <v>70</v>
      </c>
      <c r="D2" s="26"/>
      <c r="E2" s="26"/>
      <c r="F2" s="26"/>
      <c r="G2" s="26"/>
    </row>
    <row r="3" spans="3:7" ht="14.25" customHeight="1">
      <c r="C3" s="26" t="s">
        <v>102</v>
      </c>
      <c r="D3" s="26"/>
      <c r="E3" s="26"/>
      <c r="F3" s="26"/>
      <c r="G3" s="26"/>
    </row>
    <row r="4" spans="1:7" ht="48" customHeight="1">
      <c r="A4" s="26" t="s">
        <v>29</v>
      </c>
      <c r="B4" s="26"/>
      <c r="C4" s="26"/>
      <c r="D4" s="26"/>
      <c r="E4" s="26"/>
      <c r="F4" s="26"/>
      <c r="G4" s="26"/>
    </row>
    <row r="5" spans="1:3" ht="14.25">
      <c r="A5" s="3">
        <v>1</v>
      </c>
      <c r="B5" s="6" t="s">
        <v>44</v>
      </c>
      <c r="C5" s="6"/>
    </row>
    <row r="6" spans="1:6" ht="20.25" customHeight="1">
      <c r="A6" s="3">
        <v>2</v>
      </c>
      <c r="B6" s="29" t="s">
        <v>2</v>
      </c>
      <c r="C6" s="29"/>
      <c r="D6" s="29"/>
      <c r="E6" s="29"/>
      <c r="F6" s="29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48</v>
      </c>
      <c r="E8" s="4" t="s">
        <v>61</v>
      </c>
      <c r="F8" s="10" t="s">
        <v>48</v>
      </c>
      <c r="G8" s="4" t="s">
        <v>61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4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5">
        <v>3</v>
      </c>
      <c r="B11" s="2" t="s">
        <v>60</v>
      </c>
      <c r="C11" s="5">
        <v>1</v>
      </c>
      <c r="D11" s="5">
        <v>66200</v>
      </c>
      <c r="E11" s="5">
        <f t="shared" si="0"/>
        <v>66200</v>
      </c>
      <c r="F11" s="12">
        <v>88138</v>
      </c>
      <c r="G11" s="12">
        <f t="shared" si="1"/>
        <v>88138</v>
      </c>
    </row>
    <row r="12" spans="1:7" ht="16.5" customHeight="1">
      <c r="A12" s="5">
        <v>4</v>
      </c>
      <c r="B12" s="2" t="s">
        <v>87</v>
      </c>
      <c r="C12" s="5">
        <v>3.875</v>
      </c>
      <c r="D12" s="5" t="e">
        <f>D13+D14+#REF!</f>
        <v>#REF!</v>
      </c>
      <c r="E12" s="5" t="e">
        <f>E13+E14+#REF!</f>
        <v>#REF!</v>
      </c>
      <c r="F12" s="12">
        <v>99400</v>
      </c>
      <c r="G12" s="12">
        <f t="shared" si="1"/>
        <v>385175</v>
      </c>
    </row>
    <row r="13" spans="1:7" ht="32.25" customHeight="1">
      <c r="A13" s="5">
        <v>5</v>
      </c>
      <c r="B13" s="2" t="s">
        <v>103</v>
      </c>
      <c r="C13" s="5">
        <v>1</v>
      </c>
      <c r="D13" s="5">
        <v>84000</v>
      </c>
      <c r="E13" s="5"/>
      <c r="F13" s="12">
        <v>99400</v>
      </c>
      <c r="G13" s="12">
        <f t="shared" si="1"/>
        <v>99400</v>
      </c>
    </row>
    <row r="14" spans="1:7" ht="16.5" customHeight="1">
      <c r="A14" s="5">
        <v>6</v>
      </c>
      <c r="B14" s="2" t="s">
        <v>8</v>
      </c>
      <c r="C14" s="5">
        <v>2.325</v>
      </c>
      <c r="D14" s="5">
        <v>80000</v>
      </c>
      <c r="E14" s="5"/>
      <c r="F14" s="12">
        <v>91285</v>
      </c>
      <c r="G14" s="21">
        <f t="shared" si="1"/>
        <v>212237.62500000003</v>
      </c>
    </row>
    <row r="15" spans="1:7" ht="16.5" customHeight="1">
      <c r="A15" s="5">
        <v>7</v>
      </c>
      <c r="B15" s="2" t="s">
        <v>63</v>
      </c>
      <c r="C15" s="5">
        <f>C16+C17</f>
        <v>4</v>
      </c>
      <c r="D15" s="5"/>
      <c r="E15" s="5"/>
      <c r="F15" s="12"/>
      <c r="G15" s="13">
        <f>G16+G17</f>
        <v>359206</v>
      </c>
    </row>
    <row r="16" spans="1:7" ht="16.5" customHeight="1">
      <c r="A16" s="5">
        <v>7.1</v>
      </c>
      <c r="B16" s="2" t="s">
        <v>10</v>
      </c>
      <c r="C16" s="5">
        <v>2</v>
      </c>
      <c r="D16" s="5">
        <v>66200</v>
      </c>
      <c r="E16" s="5">
        <f t="shared" si="0"/>
        <v>132400</v>
      </c>
      <c r="F16" s="12">
        <v>88318</v>
      </c>
      <c r="G16" s="12">
        <f t="shared" si="1"/>
        <v>176636</v>
      </c>
    </row>
    <row r="17" spans="1:7" ht="16.5" customHeight="1">
      <c r="A17" s="5">
        <v>7.2</v>
      </c>
      <c r="B17" s="2" t="s">
        <v>10</v>
      </c>
      <c r="C17" s="5">
        <v>2</v>
      </c>
      <c r="D17" s="5">
        <v>71000</v>
      </c>
      <c r="E17" s="5">
        <f t="shared" si="0"/>
        <v>142000</v>
      </c>
      <c r="F17" s="12">
        <v>91285</v>
      </c>
      <c r="G17" s="12">
        <f t="shared" si="1"/>
        <v>182570</v>
      </c>
    </row>
    <row r="18" spans="1:7" ht="16.5" customHeight="1">
      <c r="A18" s="5">
        <v>8</v>
      </c>
      <c r="B18" s="2" t="s">
        <v>11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5">
        <v>9</v>
      </c>
      <c r="B19" s="2" t="s">
        <v>12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11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17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30" customHeight="1">
      <c r="A25" s="5">
        <v>15</v>
      </c>
      <c r="B25" s="2" t="s">
        <v>112</v>
      </c>
      <c r="C25" s="5">
        <v>1</v>
      </c>
      <c r="D25" s="5" t="e">
        <f>#REF!+#REF!</f>
        <v>#REF!</v>
      </c>
      <c r="E25" s="5" t="e">
        <f>#REF!+#REF!</f>
        <v>#REF!</v>
      </c>
      <c r="F25" s="12">
        <v>88318</v>
      </c>
      <c r="G25" s="12">
        <f t="shared" si="1"/>
        <v>88318</v>
      </c>
    </row>
    <row r="26" spans="1:7" ht="23.25" customHeight="1">
      <c r="A26" s="27" t="s">
        <v>18</v>
      </c>
      <c r="B26" s="28"/>
      <c r="C26" s="4">
        <f>C9+C10+C11+C12+C13+C14+C15+C18+C19+C20+C21+C22+C23+C24+C25</f>
        <v>22.2</v>
      </c>
      <c r="D26" s="4" t="e">
        <f>D9+D10+D11+D12+D13+D14+D15+D18+D19+D20+D21+D22+D23+D24+D25</f>
        <v>#REF!</v>
      </c>
      <c r="E26" s="4" t="e">
        <f>E9+E10+E11+E12+E13+E14+E15+E18+E19+E20+E21+E22+E23+E24+E25</f>
        <v>#REF!</v>
      </c>
      <c r="F26" s="14"/>
      <c r="G26" s="20">
        <f>G9+G10+G11+G12+G13+G14+G15+G18+G19+G20+G21+G22+G23+G24+G25</f>
        <v>2124834.625</v>
      </c>
    </row>
    <row r="31" spans="1:6" ht="14.25" customHeight="1">
      <c r="A31" s="26" t="s">
        <v>68</v>
      </c>
      <c r="B31" s="26"/>
      <c r="C31" s="25" t="s">
        <v>69</v>
      </c>
      <c r="D31" s="25"/>
      <c r="E31" s="25"/>
      <c r="F31" s="25"/>
    </row>
  </sheetData>
  <sheetProtection/>
  <mergeCells count="8">
    <mergeCell ref="C31:F31"/>
    <mergeCell ref="C3:G3"/>
    <mergeCell ref="A4:G4"/>
    <mergeCell ref="B6:F6"/>
    <mergeCell ref="A26:B26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2019-11-26T10:39:29Z</cp:lastPrinted>
  <dcterms:created xsi:type="dcterms:W3CDTF">1996-10-14T23:33:28Z</dcterms:created>
  <dcterms:modified xsi:type="dcterms:W3CDTF">2019-11-26T10:39:47Z</dcterms:modified>
  <cp:category/>
  <cp:version/>
  <cp:contentType/>
  <cp:contentStatus/>
</cp:coreProperties>
</file>